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 activeTab="4"/>
  </bookViews>
  <sheets>
    <sheet name="SAŽETAK" sheetId="13" r:id="rId1"/>
    <sheet name=" Račun prihoda i rashoda" sheetId="3" r:id="rId2"/>
    <sheet name="Prihodi i rashodi po izvorima" sheetId="12" r:id="rId3"/>
    <sheet name="Rashodi prema funkcijskoj kl" sheetId="5" r:id="rId4"/>
    <sheet name="POSEBNI DIO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<sst xmlns="http://schemas.openxmlformats.org/spreadsheetml/2006/main" count="723" uniqueCount="245">
  <si>
    <t>GODIŠNJI IZVJEŠTAJ O IZVRŠENJU FINANCIJSKOG PLANA ZA 2024. GODINU</t>
  </si>
  <si>
    <t>I. OPĆI DIO</t>
  </si>
  <si>
    <t>SAŽETAK  RAČUNA PRIHODA I RASHODA I  RAČUNA FINANCIRANJA</t>
  </si>
  <si>
    <t>SAŽETAK  RAČUNA PRIHODA I RASHODA</t>
  </si>
  <si>
    <t>BROJČANA OZNAKA I NAZIV</t>
  </si>
  <si>
    <t>IZVRŠENJE  2023.</t>
  </si>
  <si>
    <t>IZVORNI PLAN 2024.</t>
  </si>
  <si>
    <t>IZVRŠENJE 2024.</t>
  </si>
  <si>
    <t>INDEKS</t>
  </si>
  <si>
    <t>INDEKS**</t>
  </si>
  <si>
    <t>5=4/2*100</t>
  </si>
  <si>
    <t>6=4/3*100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</si>
  <si>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</si>
  <si>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</si>
  <si>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</si>
  <si>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</si>
  <si>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</si>
  <si>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</si>
  <si>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</si>
  <si>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</si>
  <si>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</si>
  <si>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</si>
  <si>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</si>
  <si>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</si>
  <si>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 VIŠKA/MANJKA U SLJEDEĆE RAZDOBLJE</t>
  </si>
  <si>
    <t>SAŽETAK  RAČUNA PRIHODA I RASHODA I  RAČUNA FINANCIRANJA  može sadržavati i dodatne podatke.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</si>
  <si>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</si>
  <si>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</si>
  <si>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</si>
  <si>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</si>
  <si>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GODIŠNJI IZVJEŠTAJ O IZVRŠENJU FINANCIJSKOG PLANA ZA 2024.g.</t>
  </si>
  <si>
    <t xml:space="preserve">RAČUN PRIHODA I RASHODA </t>
  </si>
  <si>
    <t>IZVJEŠTAJ O PRIHODIMA I RASHODIMA PREMA EKONOMSKOJ KLASIFIKACIJI</t>
  </si>
  <si>
    <t>IZVRŠENJE 
2023.</t>
  </si>
  <si>
    <t>UKUPNI PRIHODI</t>
  </si>
  <si>
    <t>Prihodi poslovanja</t>
  </si>
  <si>
    <t>Pomoći iz inozemstva i od subjekata unutar općeg proračuna</t>
  </si>
  <si>
    <t>HZZ</t>
  </si>
  <si>
    <t>POMOĆI OD IZVANPRORAČUNSKIH KORISNIKA</t>
  </si>
  <si>
    <t>TEKUĆE POMOĆI OD IZVANPRORAČUNSKIH KORISNIKA</t>
  </si>
  <si>
    <t>Pomoći</t>
  </si>
  <si>
    <t>POM PROR KORISNICIMA IZ PRORAČUNA KOJI IM NIJE NADLEŽAN</t>
  </si>
  <si>
    <t>TEK POM PROR KORISNICIMA IZ PRORAČUNA KOJI IM NIJE NADLEŽAN</t>
  </si>
  <si>
    <t>KAPITALNE POM PROR KORISNICIMA IZ PRORAČUNA KOJI IM NIJE NADLEŽAN</t>
  </si>
  <si>
    <t>PRIJENOSI IZMEĐU PROR KORISNIKA ISTOG PRORAČUNA</t>
  </si>
  <si>
    <t>TEKUĆI PRIJENOSI IZMEĐU PROR KORISNIKA ISTOG PRORAČUNA</t>
  </si>
  <si>
    <t>EU</t>
  </si>
  <si>
    <t>POM OD MEĐUNARODNIH ORGANIZACIJA TE INSTITUCIJA I TIJELA EU</t>
  </si>
  <si>
    <t>TEK POM OD MEĐUNARODNIH ORGANIZACIJA</t>
  </si>
  <si>
    <t>KAPITALNE POM OD MEĐUNARODNIH ORGANIZACIJA</t>
  </si>
  <si>
    <t>TEKUĆI PRIJENOSI IZMEĐU PROR KORISNIKA ISTOG PRORAČUNA TEMELJEM PRIJENOSA EU SREDSTAVA</t>
  </si>
  <si>
    <t>Prihodi od imovine</t>
  </si>
  <si>
    <t>Vlastiti prihodi</t>
  </si>
  <si>
    <t>PRIHODI OD FINANCIJSKE IMOVINE</t>
  </si>
  <si>
    <t>KAMATE NA OROČENA SREDSTVA I DEPOZITE PO VIĐENJU</t>
  </si>
  <si>
    <t>Prihodi od upravnih i administrativnih pristojbi, pristojbi po posebnim propisima i naknada</t>
  </si>
  <si>
    <t>Prihodi za posebne namjene</t>
  </si>
  <si>
    <t>PRIHODI PO POSEBNIM PROPISIMA</t>
  </si>
  <si>
    <t>OSTALI NESPOMENUTI PRIHODI</t>
  </si>
  <si>
    <t xml:space="preserve">Prihodi od prodaje proizvoda i robe te pruženih usluga, prihodi od donacija </t>
  </si>
  <si>
    <t xml:space="preserve">PRIHODI OD PRODAJE PROIZVODA I ROBE TE PRUŽENIH USLUGA </t>
  </si>
  <si>
    <t>PRIHODI OD PRODAJE PROIZVODA I ROBE</t>
  </si>
  <si>
    <t>PRIHODI OD PRUŽENIH USLUGA</t>
  </si>
  <si>
    <t>Donacije</t>
  </si>
  <si>
    <t>DONACIJE OD PRAVNIH I FIZIČKIH OSOBA IZVAN OPĆEG PRORAČUNA I POVRAT DONACIJA PO PROTESTIRANIM JAMSTVIMA</t>
  </si>
  <si>
    <t>TEKUĆE DONACIJE</t>
  </si>
  <si>
    <t>KAPITALNE DONACIJE</t>
  </si>
  <si>
    <t>Prihodi iz nadležnog proračuna i od HZZO-a temeljem ugovornih obveza</t>
  </si>
  <si>
    <t>Opći prihodi i primici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</si>
  <si>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</si>
  <si>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</si>
  <si>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</si>
  <si>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Kazne, upravne mjere i ostali prihodi</t>
  </si>
  <si>
    <t>OSTALI PRIHODI</t>
  </si>
  <si>
    <t>VIŠAK/MANJAK KORIŠTEN ZA POKRIĆE RASHODA</t>
  </si>
  <si>
    <t>Vlastiti izvori</t>
  </si>
  <si>
    <t xml:space="preserve">Višak prihoda poslovanja </t>
  </si>
  <si>
    <t xml:space="preserve">Vlastiti prihodi </t>
  </si>
  <si>
    <t>HZZ PRIPRAVNIK</t>
  </si>
  <si>
    <t>PROJEKTI</t>
  </si>
  <si>
    <t>RASHODI POSLOVANJA</t>
  </si>
  <si>
    <t>UKUPNI RASHODI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</si>
  <si>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</si>
  <si>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</si>
  <si>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</si>
  <si>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</si>
  <si>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</si>
  <si>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</si>
  <si>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</si>
  <si>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</si>
  <si>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</si>
  <si>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</si>
  <si>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</si>
  <si>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</si>
  <si>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</si>
  <si>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</si>
  <si>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TROŠKOVI</t>
  </si>
  <si>
    <t>MATERIJAL I SIROVINE</t>
  </si>
  <si>
    <t>ENERGIJA</t>
  </si>
  <si>
    <t>MAT I DIJELOVI ZA TEK I INV ODRŽAVANJE</t>
  </si>
  <si>
    <t>SITNI INVENTAR I AUTO GUME</t>
  </si>
  <si>
    <t>SLUŽBENA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</si>
  <si>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</si>
  <si>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</si>
  <si>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</si>
  <si>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</si>
  <si>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</si>
  <si>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</si>
  <si>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</si>
  <si>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</si>
  <si>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</si>
  <si>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</si>
  <si>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</si>
  <si>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</si>
  <si>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</si>
  <si>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</si>
  <si>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</si>
  <si>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</si>
  <si>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</si>
  <si>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</si>
  <si>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</si>
  <si>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</si>
  <si>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</si>
  <si>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Naknade građanima i kućanstvima na temelju osiguranja i druge naknade</t>
  </si>
  <si>
    <t>OSTALE NAKNADE GRAĐANIMA I KUĆANSTVIMA IZ PRORAČUNA</t>
  </si>
  <si>
    <t>NAKNADE GRAĐANIMA I KUĆANSTVIMA U NOVCU</t>
  </si>
  <si>
    <t>NAKNADE GRAĐANIMA I KUĆANSTVIMA U NARAVI</t>
  </si>
  <si>
    <t>Ostale tekuće donacije u naravi</t>
  </si>
  <si>
    <t>TEKUĆE DONACIJE U NARAVI</t>
  </si>
  <si>
    <t>Rashodi za nabavu nefinancijske imovine</t>
  </si>
  <si>
    <t>Rashodi za nabavu proizvedene dugotrajne imovine</t>
  </si>
  <si>
    <t>GRAĐEVINSKI OBJEKTI</t>
  </si>
  <si>
    <t>OSTALI GRAĐEVINSKI OBJEKTI</t>
  </si>
  <si>
    <t>POSTROJENJA I OPREMA</t>
  </si>
  <si>
    <t>UREDSKA OPREMA I NAMJEŠTAJ</t>
  </si>
  <si>
    <t>OPREMA ZA ODRŽAVANJE I ZAŠTITU</t>
  </si>
  <si>
    <t>INSTRUMENTI, UREĐAJI I STROJEVI</t>
  </si>
  <si>
    <t>SPORTSKA I GLAZBENA OPREMA</t>
  </si>
  <si>
    <t>UREĐAJI, STROJEVI I OPREMA ZA OSTALE NAMJENE</t>
  </si>
  <si>
    <t>KNJIGE, UMJETNIČKA DJELA I OSTALE IZLOŽBENE VRIJEDNOSTI</t>
  </si>
  <si>
    <t>KNJIGE</t>
  </si>
  <si>
    <t>Rashodi za dodatna ulaganja na nefinancijskoj imovini</t>
  </si>
  <si>
    <t>DODATNA ULAGANJA NA GRAĐEVINSKIM OBJEKTIMA</t>
  </si>
  <si>
    <t>DODATNA ULAGANJA NA POSTROJENJIMA I OPREMI</t>
  </si>
  <si>
    <t>IZVJEŠTAJ O PRIHODIMA I RASHODIMA PREMA IZVORIMA FINANCIRANJA</t>
  </si>
  <si>
    <t>PRIHODI POSLOVANJA  PREMA IZVORIMA FINANCIRANJA</t>
  </si>
  <si>
    <t>UKUPNO PRIHODI</t>
  </si>
  <si>
    <t>11 Opći prihodi i primici</t>
  </si>
  <si>
    <t>31 Vlastiti prihodi</t>
  </si>
  <si>
    <t>41 Prihodi za posebne namjene</t>
  </si>
  <si>
    <t>53 HZZ</t>
  </si>
  <si>
    <t>5402 EU</t>
  </si>
  <si>
    <t>57 Pomoći</t>
  </si>
  <si>
    <t>6103 Donacije</t>
  </si>
  <si>
    <t>RASHODI POSLOVANJA  PREMA IZVORIMA FINANCIRANJA</t>
  </si>
  <si>
    <t xml:space="preserve"> UKUPNO RASHODI (3+4)</t>
  </si>
  <si>
    <t>9231 Vlastiti prihodi - višak</t>
  </si>
  <si>
    <t>9241 Prihodi za posebne namjene - višak</t>
  </si>
  <si>
    <t>925402 Projekti - višak</t>
  </si>
  <si>
    <t>9257 Pomoći - višak</t>
  </si>
  <si>
    <t>926103 Donacije - višak</t>
  </si>
  <si>
    <t xml:space="preserve">A. RAČUN PRIHODA I RASHODA </t>
  </si>
  <si>
    <t>RASHODI PREMA FUNKCIJSKOJ KLASIFIKACIJI</t>
  </si>
  <si>
    <t>IZVRŠENJE 
 2023.</t>
  </si>
  <si>
    <t>09 Obrazovanje</t>
  </si>
  <si>
    <t>0912 Osnovno obrazovanje</t>
  </si>
  <si>
    <t>096 Dodatne usluge u obrazovanju</t>
  </si>
  <si>
    <t>II. POSEBNI DIO</t>
  </si>
  <si>
    <t>IZVJEŠTAJ PO PROGRAMSKOJ KLASIFIKACIJI</t>
  </si>
  <si>
    <t>Indeks</t>
  </si>
  <si>
    <t>4=3/2*100</t>
  </si>
  <si>
    <t xml:space="preserve">PROGRAM 1012 </t>
  </si>
  <si>
    <t>Osnovnoškolsko obrazovanje</t>
  </si>
  <si>
    <t>Aktivnost 1012-01</t>
  </si>
  <si>
    <t xml:space="preserve"> Materijalni rashodi škola</t>
  </si>
  <si>
    <t>Izvor financiranja 11</t>
  </si>
  <si>
    <t>MATERIJAL I DIJELOVI ZA TEK I INV ODRŽAVANJE</t>
  </si>
  <si>
    <t xml:space="preserve">Aktivnost 1012-02 </t>
  </si>
  <si>
    <t>Financijski rashodi škola</t>
  </si>
  <si>
    <t xml:space="preserve">Kapitalni projekt 1012-03 </t>
  </si>
  <si>
    <t>Opremanje škola</t>
  </si>
  <si>
    <t>Kapitalni projekt 1012-04</t>
  </si>
  <si>
    <t>Rashodi za dodatna ulaganja na školama</t>
  </si>
  <si>
    <t>Aktivnost 1012-09</t>
  </si>
  <si>
    <t>Vlastiti i namjenski prihodi škola - rashodi za zaposlene</t>
  </si>
  <si>
    <t>Izvor financiranja 31</t>
  </si>
  <si>
    <t>Rashodi za zaposlene (dar u naravi, pripravnica razlika za osnovicu)</t>
  </si>
  <si>
    <t>Izvor financiranja 9231</t>
  </si>
  <si>
    <t>Vlastiti prihodi - višak</t>
  </si>
  <si>
    <t xml:space="preserve">Rashodi za zaposlene </t>
  </si>
  <si>
    <t>Izvor financiranja 41</t>
  </si>
  <si>
    <t>Prihodi za posebne namjene - školska kuhinja</t>
  </si>
  <si>
    <t>Izvor financiranja 53</t>
  </si>
  <si>
    <t>Materijalni rashodi - prijevoz</t>
  </si>
  <si>
    <t>Izvor financiranja 92530</t>
  </si>
  <si>
    <t>HZZ PRIPRAVNIK - višak</t>
  </si>
  <si>
    <t>Izvor financiranja 57</t>
  </si>
  <si>
    <t>Pomoći MZO rashodi za zaposlene</t>
  </si>
  <si>
    <t>31-COP</t>
  </si>
  <si>
    <t>31-MENTORSTVA</t>
  </si>
  <si>
    <t>32-PRIJEVOZ DJELATNIKA COP</t>
  </si>
  <si>
    <t>32-NAKNADA INVALIDI</t>
  </si>
  <si>
    <t>MENTORSTVO</t>
  </si>
  <si>
    <t>Izvor financiranja 6103</t>
  </si>
  <si>
    <t>Rashodi za zaposlene voditelje ŠSD</t>
  </si>
  <si>
    <t>Aktivnost 1012-10</t>
  </si>
  <si>
    <t>Vlastiti i namjenski prihodi škola - materijalni rashodi</t>
  </si>
  <si>
    <t>Materijalni rashodi (najam dvorane, uz maraška, ost prih)</t>
  </si>
  <si>
    <t>Naknade građanima i kućanstvima na temelju osiguranja i druge naknade (radne bilježnice)</t>
  </si>
  <si>
    <t xml:space="preserve">Prihodi za posebne namjene </t>
  </si>
  <si>
    <t>SLUŽBENA, RADNA I ZAŠTITNA ODJEĆA I OBUĆA</t>
  </si>
  <si>
    <t>Izvor financiranja 9241</t>
  </si>
  <si>
    <t>Prihodi za posebne namjene - višak</t>
  </si>
  <si>
    <t>Izvor financiranja 5402</t>
  </si>
  <si>
    <t>Projekt</t>
  </si>
  <si>
    <t>Izvor financiranja 925402</t>
  </si>
  <si>
    <t>Projekti - višak</t>
  </si>
  <si>
    <t>NAKNADE ZA RAD PREDSTAVNIČKIH I IZVRŠNIH TIJELA, POVJERENSTAVA I SLIČNO</t>
  </si>
  <si>
    <t>Izvor financiranja 9257</t>
  </si>
  <si>
    <t>Pomoći - višak</t>
  </si>
  <si>
    <t>Izvor financiranja 926103</t>
  </si>
  <si>
    <t>Donacije - višak</t>
  </si>
  <si>
    <t>Aktivnost 1012-11</t>
  </si>
  <si>
    <t>Vlastiti i namjenski prihodi škola - financijski rashodi</t>
  </si>
  <si>
    <t>Aktivnost 1012-12</t>
  </si>
  <si>
    <t>Vlastiti i namjenski prihodi škola - opremanje škola</t>
  </si>
  <si>
    <t xml:space="preserve">Projekti </t>
  </si>
  <si>
    <t>KNJIGE MZO lektira</t>
  </si>
  <si>
    <t>KNJIGE MZO udžbenici</t>
  </si>
  <si>
    <t>PROGRAM 1013</t>
  </si>
  <si>
    <t>Izvanstandardni progami u školama</t>
  </si>
  <si>
    <t>Aktivnost 1013-04</t>
  </si>
  <si>
    <t>Izvanškolske aktivnosti LEGENDA O KREŠI</t>
  </si>
  <si>
    <t>Aktivnost 1013-06</t>
  </si>
  <si>
    <t>Produženi boravak</t>
  </si>
  <si>
    <t>Aktivnost 1013-07</t>
  </si>
  <si>
    <t>Financiranje nabave drugih obrazovnih materijala - radne bilježnice</t>
  </si>
  <si>
    <t>Aktivnost 1013-13</t>
  </si>
  <si>
    <t>Prehrana učenika u osnovnim školama: Šk. Shema+marenda MZO</t>
  </si>
  <si>
    <t>Aktivnost 1013-14</t>
  </si>
  <si>
    <t>Pomoćnici u nastavi - Škola puna mogućnosti 7</t>
  </si>
  <si>
    <t>Aktivnost 1013-16</t>
  </si>
  <si>
    <t>Potpora stručnim službama osnovnih škola - logoped</t>
  </si>
  <si>
    <t>Aktivnost 1013-18</t>
  </si>
  <si>
    <t>Centar DaR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</si>
</sst>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[$EUR]"/>
  </numFmts>
  <fonts count="67">
    <font>
      <sz val="11"/>
      <color theme="1"/>
      <name val="Calibri"/>
      <charset val="238"/>
      <scheme val="minor"/>
    </font>
    <font>
      <i/>
      <sz val="9"/>
      <color theme="1"/>
      <name val="Calibri"/>
      <charset val="238"/>
      <scheme val="minor"/>
    </font>
    <font>
      <sz val="10"/>
      <color theme="8" tint="-0.249977111117893"/>
      <name val="Calibri"/>
      <charset val="238"/>
      <scheme val="minor"/>
    </font>
    <font>
      <sz val="11"/>
      <color theme="8" tint="-0.249977111117893"/>
      <name val="Calibri"/>
      <charset val="238"/>
      <scheme val="minor"/>
    </font>
    <font>
      <i/>
      <sz val="10"/>
      <color theme="8" tint="-0.249977111117893"/>
      <name val="Calibri"/>
      <charset val="238"/>
      <scheme val="minor"/>
    </font>
    <font>
      <i/>
      <sz val="10"/>
      <color theme="1"/>
      <name val="Calibri"/>
      <charset val="238"/>
      <scheme val="minor"/>
    </font>
    <font>
      <b/>
      <sz val="12"/>
      <color rgb="FF002060"/>
      <name val="Calibri"/>
      <charset val="134"/>
      <scheme val="minor"/>
    </font>
    <font>
      <b/>
      <sz val="14"/>
      <color indexed="8"/>
      <name val="Arial"/>
      <charset val="238"/>
    </font>
    <font>
      <sz val="10"/>
      <color indexed="8"/>
      <name val="Arial"/>
      <charset val="238"/>
    </font>
    <font>
      <b/>
      <sz val="12"/>
      <color indexed="8"/>
      <name val="Arial"/>
      <charset val="238"/>
    </font>
    <font>
      <sz val="12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i/>
      <sz val="10"/>
      <color indexed="8"/>
      <name val="Arial"/>
      <charset val="238"/>
    </font>
    <font>
      <b/>
      <sz val="10"/>
      <color indexed="8"/>
      <name val="Arial"/>
      <charset val="238"/>
    </font>
    <font>
      <i/>
      <sz val="9"/>
      <color indexed="8"/>
      <name val="Arial"/>
      <charset val="238"/>
    </font>
    <font>
      <i/>
      <sz val="10"/>
      <color theme="8" tint="-0.249977111117893"/>
      <name val="Arial"/>
      <charset val="238"/>
    </font>
    <font>
      <sz val="12"/>
      <color indexed="8"/>
      <name val="Arial"/>
      <charset val="238"/>
    </font>
    <font>
      <sz val="8"/>
      <name val="Arial"/>
      <charset val="238"/>
    </font>
    <font>
      <sz val="10"/>
      <name val="Arial"/>
      <charset val="238"/>
    </font>
    <font>
      <u/>
      <sz val="11"/>
      <color theme="1"/>
      <name val="Calibri"/>
      <charset val="238"/>
      <scheme val="minor"/>
    </font>
    <font>
      <i/>
      <sz val="12"/>
      <color theme="4"/>
      <name val="Arial"/>
      <charset val="238"/>
    </font>
    <font>
      <sz val="8"/>
      <color indexed="8"/>
      <name val="Arial"/>
      <charset val="238"/>
    </font>
    <font>
      <b/>
      <sz val="8"/>
      <color indexed="8"/>
      <name val="Arial"/>
      <charset val="238"/>
    </font>
    <font>
      <i/>
      <sz val="10"/>
      <color theme="8"/>
      <name val="Arial"/>
      <charset val="238"/>
    </font>
    <font>
      <i/>
      <sz val="10"/>
      <color theme="4"/>
      <name val="Arial"/>
      <charset val="238"/>
    </font>
    <font>
      <sz val="10"/>
      <color theme="8" tint="-0.249977111117893"/>
      <name val="Arial"/>
      <charset val="238"/>
    </font>
    <font>
      <b/>
      <sz val="10"/>
      <color theme="1"/>
      <name val="Arial"/>
      <charset val="238"/>
    </font>
    <font>
      <b/>
      <sz val="10"/>
      <name val="Arial"/>
      <charset val="238"/>
    </font>
    <font>
      <b/>
      <i/>
      <sz val="10"/>
      <color indexed="8"/>
      <name val="Arial"/>
      <charset val="238"/>
    </font>
    <font>
      <i/>
      <sz val="10"/>
      <name val="Arial"/>
      <charset val="238"/>
    </font>
    <font>
      <b/>
      <sz val="11"/>
      <color theme="1"/>
      <name val="Calibri"/>
      <charset val="238"/>
      <scheme val="minor"/>
    </font>
    <font>
      <b/>
      <i/>
      <sz val="8"/>
      <color indexed="8"/>
      <name val="Arial"/>
      <charset val="238"/>
    </font>
    <font>
      <b/>
      <i/>
      <sz val="10"/>
      <name val="Arial"/>
      <charset val="238"/>
    </font>
    <font>
      <i/>
      <sz val="11"/>
      <color rgb="FFFF0000"/>
      <name val="Calibri"/>
      <charset val="238"/>
      <scheme val="minor"/>
    </font>
    <font>
      <sz val="11"/>
      <color rgb="FFFF0000"/>
      <name val="Calibri"/>
      <charset val="238"/>
      <scheme val="minor"/>
    </font>
    <font>
      <sz val="10"/>
      <color rgb="FFFF0000"/>
      <name val="Arial"/>
      <charset val="238"/>
    </font>
    <font>
      <i/>
      <sz val="10"/>
      <color rgb="FFFF0000"/>
      <name val="Arial"/>
      <charset val="238"/>
    </font>
    <font>
      <sz val="10"/>
      <color theme="1"/>
      <name val="Arial"/>
      <charset val="238"/>
    </font>
    <font>
      <i/>
      <sz val="10"/>
      <color theme="1"/>
      <name val="Arial"/>
      <charset val="238"/>
    </font>
    <font>
      <sz val="8"/>
      <color theme="1"/>
      <name val="Calibri"/>
      <charset val="238"/>
      <scheme val="minor"/>
    </font>
    <font>
      <b/>
      <sz val="9"/>
      <color indexed="8"/>
      <name val="Arial"/>
      <charset val="238"/>
    </font>
    <font>
      <b/>
      <sz val="11"/>
      <color indexed="8"/>
      <name val="Arial"/>
      <charset val="238"/>
    </font>
    <font>
      <sz val="14"/>
      <color indexed="8"/>
      <name val="Arial"/>
      <charset val="238"/>
    </font>
    <font>
      <b/>
      <sz val="12"/>
      <name val="Arial"/>
      <charset val="238"/>
    </font>
    <font>
      <sz val="12"/>
      <name val="Arial"/>
      <charset val="238"/>
    </font>
    <font>
      <b/>
      <sz val="10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46" fillId="0" borderId="0" applyFont="0" applyFill="0" applyBorder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177" fontId="46" fillId="0" borderId="0" applyFont="0" applyFill="0" applyBorder="0" applyAlignment="0" applyProtection="0">
      <alignment vertical="center"/>
    </xf>
    <xf numFmtId="42" fontId="46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10" borderId="6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4" fillId="0" borderId="8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11" borderId="9" applyNumberFormat="0" applyAlignment="0" applyProtection="0">
      <alignment vertical="center"/>
    </xf>
    <xf numFmtId="0" fontId="56" fillId="12" borderId="10" applyNumberFormat="0" applyAlignment="0" applyProtection="0">
      <alignment vertical="center"/>
    </xf>
    <xf numFmtId="0" fontId="57" fillId="12" borderId="9" applyNumberFormat="0" applyAlignment="0" applyProtection="0">
      <alignment vertical="center"/>
    </xf>
    <xf numFmtId="0" fontId="58" fillId="13" borderId="11" applyNumberFormat="0" applyAlignment="0" applyProtection="0">
      <alignment vertical="center"/>
    </xf>
    <xf numFmtId="0" fontId="59" fillId="0" borderId="12" applyNumberFormat="0" applyFill="0" applyAlignment="0" applyProtection="0">
      <alignment vertical="center"/>
    </xf>
    <xf numFmtId="0" fontId="60" fillId="0" borderId="13" applyNumberFormat="0" applyFill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18" fillId="0" borderId="0"/>
    <xf numFmtId="0" fontId="0" fillId="0" borderId="0"/>
    <xf numFmtId="0" fontId="0" fillId="0" borderId="0"/>
    <xf numFmtId="0" fontId="0" fillId="0" borderId="0"/>
    <xf numFmtId="0" fontId="66" fillId="0" borderId="0"/>
    <xf numFmtId="0" fontId="0" fillId="0" borderId="0"/>
    <xf numFmtId="0" fontId="0" fillId="0" borderId="0"/>
    <xf numFmtId="0" fontId="8" fillId="0" borderId="0"/>
  </cellStyleXfs>
  <cellXfs count="2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5" fillId="0" borderId="0" xfId="0" applyFont="1"/>
    <xf numFmtId="4" fontId="0" fillId="0" borderId="0" xfId="0" applyNumberFormat="1"/>
    <xf numFmtId="0" fontId="6" fillId="2" borderId="0" xfId="50" applyFont="1" applyFill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2" fillId="0" borderId="0" xfId="0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Fill="1" applyBorder="1" applyAlignment="1" applyProtection="1">
      <alignment horizontal="center" vertical="center" wrapText="1"/>
    </xf>
    <xf numFmtId="0" fontId="13" fillId="3" borderId="1" xfId="0" applyNumberFormat="1" applyFont="1" applyFill="1" applyBorder="1" applyAlignment="1" applyProtection="1">
      <alignment horizontal="center" vertical="center" wrapText="1"/>
    </xf>
    <xf numFmtId="0" fontId="13" fillId="3" borderId="2" xfId="0" applyNumberFormat="1" applyFont="1" applyFill="1" applyBorder="1" applyAlignment="1" applyProtection="1">
      <alignment horizontal="center" vertical="center" wrapText="1"/>
    </xf>
    <xf numFmtId="0" fontId="13" fillId="3" borderId="3" xfId="0" applyNumberFormat="1" applyFont="1" applyFill="1" applyBorder="1" applyAlignment="1" applyProtection="1">
      <alignment horizontal="center" vertical="center" wrapText="1"/>
    </xf>
    <xf numFmtId="0" fontId="13" fillId="3" borderId="4" xfId="0" applyNumberFormat="1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3" fillId="4" borderId="1" xfId="0" applyNumberFormat="1" applyFont="1" applyFill="1" applyBorder="1" applyAlignment="1" applyProtection="1">
      <alignment horizontal="left" vertical="center" wrapText="1"/>
    </xf>
    <xf numFmtId="0" fontId="13" fillId="4" borderId="2" xfId="0" applyNumberFormat="1" applyFont="1" applyFill="1" applyBorder="1" applyAlignment="1" applyProtection="1">
      <alignment horizontal="left" vertical="center" wrapText="1"/>
    </xf>
    <xf numFmtId="0" fontId="13" fillId="4" borderId="3" xfId="0" applyNumberFormat="1" applyFont="1" applyFill="1" applyBorder="1" applyAlignment="1" applyProtection="1">
      <alignment horizontal="left" vertical="center" wrapText="1"/>
    </xf>
    <xf numFmtId="4" fontId="9" fillId="4" borderId="4" xfId="0" applyNumberFormat="1" applyFont="1" applyFill="1" applyBorder="1" applyAlignment="1">
      <alignment horizontal="right"/>
    </xf>
    <xf numFmtId="0" fontId="13" fillId="5" borderId="1" xfId="0" applyNumberFormat="1" applyFont="1" applyFill="1" applyBorder="1" applyAlignment="1" applyProtection="1">
      <alignment horizontal="left" vertical="center" wrapText="1"/>
    </xf>
    <xf numFmtId="0" fontId="13" fillId="5" borderId="2" xfId="0" applyNumberFormat="1" applyFont="1" applyFill="1" applyBorder="1" applyAlignment="1" applyProtection="1">
      <alignment horizontal="left" vertical="center" wrapText="1"/>
    </xf>
    <xf numFmtId="0" fontId="13" fillId="5" borderId="3" xfId="0" applyNumberFormat="1" applyFont="1" applyFill="1" applyBorder="1" applyAlignment="1" applyProtection="1">
      <alignment horizontal="left" vertical="center" wrapText="1"/>
    </xf>
    <xf numFmtId="4" fontId="9" fillId="5" borderId="4" xfId="0" applyNumberFormat="1" applyFont="1" applyFill="1" applyBorder="1" applyAlignment="1">
      <alignment horizontal="right"/>
    </xf>
    <xf numFmtId="0" fontId="15" fillId="2" borderId="1" xfId="0" applyNumberFormat="1" applyFont="1" applyFill="1" applyBorder="1" applyAlignment="1" applyProtection="1">
      <alignment horizontal="left" vertical="center" wrapText="1"/>
    </xf>
    <xf numFmtId="0" fontId="15" fillId="2" borderId="2" xfId="0" applyNumberFormat="1" applyFont="1" applyFill="1" applyBorder="1" applyAlignment="1" applyProtection="1">
      <alignment horizontal="left" vertical="center" wrapText="1"/>
    </xf>
    <xf numFmtId="0" fontId="15" fillId="2" borderId="3" xfId="0" applyNumberFormat="1" applyFont="1" applyFill="1" applyBorder="1" applyAlignment="1" applyProtection="1">
      <alignment horizontal="left" vertical="center" wrapText="1"/>
    </xf>
    <xf numFmtId="4" fontId="15" fillId="2" borderId="4" xfId="0" applyNumberFormat="1" applyFont="1" applyFill="1" applyBorder="1" applyAlignment="1">
      <alignment horizontal="right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8" fillId="2" borderId="2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4" fontId="16" fillId="2" borderId="4" xfId="0" applyNumberFormat="1" applyFont="1" applyFill="1" applyBorder="1" applyAlignment="1">
      <alignment horizontal="right"/>
    </xf>
    <xf numFmtId="0" fontId="8" fillId="6" borderId="1" xfId="0" applyNumberFormat="1" applyFont="1" applyFill="1" applyBorder="1" applyAlignment="1" applyProtection="1">
      <alignment horizontal="left" vertical="center" wrapText="1" indent="1"/>
    </xf>
    <xf numFmtId="0" fontId="8" fillId="6" borderId="2" xfId="0" applyNumberFormat="1" applyFont="1" applyFill="1" applyBorder="1" applyAlignment="1" applyProtection="1">
      <alignment horizontal="left" vertical="center" wrapText="1" indent="1"/>
    </xf>
    <xf numFmtId="0" fontId="8" fillId="6" borderId="3" xfId="0" applyNumberFormat="1" applyFont="1" applyFill="1" applyBorder="1" applyAlignment="1" applyProtection="1">
      <alignment horizontal="left" vertical="center" wrapText="1" indent="1"/>
    </xf>
    <xf numFmtId="0" fontId="8" fillId="6" borderId="3" xfId="0" applyNumberFormat="1" applyFont="1" applyFill="1" applyBorder="1" applyAlignment="1" applyProtection="1">
      <alignment horizontal="left" vertical="center" wrapText="1"/>
    </xf>
    <xf numFmtId="4" fontId="16" fillId="6" borderId="4" xfId="0" applyNumberFormat="1" applyFont="1" applyFill="1" applyBorder="1" applyAlignment="1">
      <alignment horizontal="right"/>
    </xf>
    <xf numFmtId="4" fontId="15" fillId="6" borderId="4" xfId="0" applyNumberFormat="1" applyFont="1" applyFill="1" applyBorder="1" applyAlignment="1">
      <alignment horizontal="right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13" fillId="2" borderId="2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horizontal="right"/>
    </xf>
    <xf numFmtId="4" fontId="16" fillId="2" borderId="4" xfId="0" applyNumberFormat="1" applyFont="1" applyFill="1" applyBorder="1" applyAlignment="1" applyProtection="1">
      <alignment horizontal="right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 shrinkToFit="1"/>
    </xf>
    <xf numFmtId="0" fontId="18" fillId="6" borderId="4" xfId="0" applyNumberFormat="1" applyFont="1" applyFill="1" applyBorder="1" applyAlignment="1" applyProtection="1">
      <alignment vertical="center" wrapText="1"/>
    </xf>
    <xf numFmtId="0" fontId="6" fillId="2" borderId="0" xfId="50" applyFont="1" applyFill="1" applyAlignment="1">
      <alignment vertical="center" wrapText="1"/>
    </xf>
    <xf numFmtId="4" fontId="1" fillId="0" borderId="0" xfId="0" applyNumberFormat="1" applyFont="1"/>
    <xf numFmtId="4" fontId="19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4" fontId="20" fillId="2" borderId="4" xfId="0" applyNumberFormat="1" applyFont="1" applyFill="1" applyBorder="1" applyAlignment="1">
      <alignment horizontal="right"/>
    </xf>
    <xf numFmtId="0" fontId="8" fillId="2" borderId="1" xfId="0" applyNumberFormat="1" applyFont="1" applyFill="1" applyBorder="1" applyAlignment="1" applyProtection="1">
      <alignment horizontal="left" vertical="center" wrapText="1" indent="1"/>
    </xf>
    <xf numFmtId="0" fontId="8" fillId="2" borderId="2" xfId="0" applyNumberFormat="1" applyFont="1" applyFill="1" applyBorder="1" applyAlignment="1" applyProtection="1">
      <alignment horizontal="left" vertical="center" wrapText="1" indent="1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0" fontId="21" fillId="2" borderId="3" xfId="0" applyNumberFormat="1" applyFont="1" applyFill="1" applyBorder="1" applyAlignment="1" applyProtection="1">
      <alignment horizontal="left" vertical="center" wrapText="1"/>
    </xf>
    <xf numFmtId="4" fontId="21" fillId="2" borderId="4" xfId="0" applyNumberFormat="1" applyFont="1" applyFill="1" applyBorder="1" applyAlignment="1">
      <alignment horizontal="right"/>
    </xf>
    <xf numFmtId="4" fontId="21" fillId="2" borderId="4" xfId="0" applyNumberFormat="1" applyFont="1" applyFill="1" applyBorder="1" applyAlignment="1" applyProtection="1">
      <alignment horizontal="right" wrapText="1"/>
    </xf>
    <xf numFmtId="4" fontId="22" fillId="2" borderId="4" xfId="0" applyNumberFormat="1" applyFont="1" applyFill="1" applyBorder="1" applyAlignment="1">
      <alignment horizontal="right"/>
    </xf>
    <xf numFmtId="0" fontId="18" fillId="6" borderId="4" xfId="0" applyFont="1" applyFill="1" applyBorder="1" applyAlignment="1">
      <alignment horizontal="left" vertical="center" wrapText="1"/>
    </xf>
    <xf numFmtId="4" fontId="4" fillId="0" borderId="0" xfId="0" applyNumberFormat="1" applyFont="1"/>
    <xf numFmtId="0" fontId="17" fillId="2" borderId="3" xfId="0" applyFont="1" applyFill="1" applyBorder="1" applyAlignment="1">
      <alignment horizontal="left" vertical="center" wrapText="1"/>
    </xf>
    <xf numFmtId="0" fontId="13" fillId="2" borderId="3" xfId="0" applyNumberFormat="1" applyFont="1" applyFill="1" applyBorder="1" applyAlignment="1" applyProtection="1">
      <alignment horizontal="left" vertical="center" wrapText="1" indent="1"/>
    </xf>
    <xf numFmtId="4" fontId="23" fillId="2" borderId="4" xfId="0" applyNumberFormat="1" applyFont="1" applyFill="1" applyBorder="1" applyAlignment="1">
      <alignment horizontal="right"/>
    </xf>
    <xf numFmtId="4" fontId="24" fillId="2" borderId="4" xfId="0" applyNumberFormat="1" applyFont="1" applyFill="1" applyBorder="1" applyAlignment="1">
      <alignment horizontal="right"/>
    </xf>
    <xf numFmtId="4" fontId="0" fillId="2" borderId="0" xfId="0" applyNumberFormat="1" applyFill="1"/>
    <xf numFmtId="4" fontId="16" fillId="0" borderId="4" xfId="0" applyNumberFormat="1" applyFont="1" applyFill="1" applyBorder="1" applyAlignment="1">
      <alignment horizontal="right"/>
    </xf>
    <xf numFmtId="4" fontId="15" fillId="0" borderId="4" xfId="0" applyNumberFormat="1" applyFont="1" applyFill="1" applyBorder="1" applyAlignment="1">
      <alignment horizontal="right"/>
    </xf>
    <xf numFmtId="4" fontId="9" fillId="0" borderId="4" xfId="0" applyNumberFormat="1" applyFont="1" applyFill="1" applyBorder="1" applyAlignment="1">
      <alignment horizontal="right"/>
    </xf>
    <xf numFmtId="0" fontId="18" fillId="6" borderId="3" xfId="0" applyFont="1" applyFill="1" applyBorder="1" applyAlignment="1">
      <alignment horizontal="left" vertical="center" wrapText="1"/>
    </xf>
    <xf numFmtId="0" fontId="25" fillId="2" borderId="3" xfId="0" applyNumberFormat="1" applyFont="1" applyFill="1" applyBorder="1" applyAlignment="1" applyProtection="1">
      <alignment horizontal="left" vertical="center" wrapText="1"/>
    </xf>
    <xf numFmtId="0" fontId="17" fillId="2" borderId="3" xfId="0" applyFont="1" applyFill="1" applyBorder="1" applyAlignment="1">
      <alignment horizontal="left" vertical="center"/>
    </xf>
    <xf numFmtId="0" fontId="13" fillId="6" borderId="1" xfId="0" applyNumberFormat="1" applyFont="1" applyFill="1" applyBorder="1" applyAlignment="1" applyProtection="1">
      <alignment horizontal="left" vertical="center" wrapText="1" indent="1"/>
    </xf>
    <xf numFmtId="0" fontId="13" fillId="6" borderId="2" xfId="0" applyNumberFormat="1" applyFont="1" applyFill="1" applyBorder="1" applyAlignment="1" applyProtection="1">
      <alignment horizontal="left" vertical="center" wrapText="1" indent="1"/>
    </xf>
    <xf numFmtId="0" fontId="13" fillId="6" borderId="3" xfId="0" applyNumberFormat="1" applyFont="1" applyFill="1" applyBorder="1" applyAlignment="1" applyProtection="1">
      <alignment horizontal="left" vertical="center" wrapText="1" indent="1"/>
    </xf>
    <xf numFmtId="4" fontId="9" fillId="6" borderId="4" xfId="0" applyNumberFormat="1" applyFont="1" applyFill="1" applyBorder="1" applyAlignment="1">
      <alignment horizontal="right"/>
    </xf>
    <xf numFmtId="4" fontId="5" fillId="0" borderId="0" xfId="0" applyNumberFormat="1" applyFont="1"/>
    <xf numFmtId="4" fontId="9" fillId="5" borderId="4" xfId="0" applyNumberFormat="1" applyFont="1" applyFill="1" applyBorder="1" applyAlignment="1" applyProtection="1">
      <alignment horizontal="right"/>
      <protection locked="0"/>
    </xf>
    <xf numFmtId="4" fontId="23" fillId="0" borderId="4" xfId="0" applyNumberFormat="1" applyFont="1" applyFill="1" applyBorder="1" applyAlignment="1" applyProtection="1">
      <alignment horizontal="right"/>
      <protection locked="0"/>
    </xf>
    <xf numFmtId="4" fontId="24" fillId="0" borderId="4" xfId="0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vertical="center" wrapText="1"/>
    </xf>
    <xf numFmtId="0" fontId="26" fillId="3" borderId="4" xfId="0" applyNumberFormat="1" applyFont="1" applyFill="1" applyBorder="1" applyAlignment="1" applyProtection="1">
      <alignment horizontal="center" vertical="center" wrapText="1"/>
    </xf>
    <xf numFmtId="0" fontId="12" fillId="3" borderId="4" xfId="0" applyNumberFormat="1" applyFont="1" applyFill="1" applyBorder="1" applyAlignment="1" applyProtection="1">
      <alignment horizontal="center" vertical="center" wrapText="1"/>
    </xf>
    <xf numFmtId="0" fontId="22" fillId="3" borderId="4" xfId="0" applyNumberFormat="1" applyFont="1" applyFill="1" applyBorder="1" applyAlignment="1" applyProtection="1">
      <alignment horizontal="center" vertical="center" wrapText="1"/>
    </xf>
    <xf numFmtId="0" fontId="27" fillId="2" borderId="4" xfId="0" applyNumberFormat="1" applyFont="1" applyFill="1" applyBorder="1" applyAlignment="1" applyProtection="1">
      <alignment horizontal="left" vertical="center" wrapText="1"/>
    </xf>
    <xf numFmtId="178" fontId="28" fillId="2" borderId="4" xfId="0" applyNumberFormat="1" applyFont="1" applyFill="1" applyBorder="1" applyAlignment="1">
      <alignment horizontal="right"/>
    </xf>
    <xf numFmtId="4" fontId="28" fillId="2" borderId="4" xfId="0" applyNumberFormat="1" applyFont="1" applyFill="1" applyBorder="1" applyAlignment="1">
      <alignment horizontal="right"/>
    </xf>
    <xf numFmtId="178" fontId="12" fillId="2" borderId="4" xfId="0" applyNumberFormat="1" applyFont="1" applyFill="1" applyBorder="1" applyAlignment="1">
      <alignment horizontal="right"/>
    </xf>
    <xf numFmtId="0" fontId="29" fillId="2" borderId="4" xfId="0" applyFont="1" applyFill="1" applyBorder="1" applyAlignment="1">
      <alignment horizontal="left" vertical="center" wrapText="1"/>
    </xf>
    <xf numFmtId="0" fontId="30" fillId="0" borderId="0" xfId="0" applyFont="1"/>
    <xf numFmtId="0" fontId="30" fillId="0" borderId="0" xfId="0" applyFont="1" applyFill="1"/>
    <xf numFmtId="0" fontId="12" fillId="3" borderId="1" xfId="0" applyNumberFormat="1" applyFont="1" applyFill="1" applyBorder="1" applyAlignment="1" applyProtection="1">
      <alignment horizontal="center" vertical="center" wrapText="1"/>
    </xf>
    <xf numFmtId="0" fontId="12" fillId="3" borderId="2" xfId="0" applyNumberFormat="1" applyFont="1" applyFill="1" applyBorder="1" applyAlignment="1" applyProtection="1">
      <alignment horizontal="center" vertical="center" wrapText="1"/>
    </xf>
    <xf numFmtId="0" fontId="12" fillId="3" borderId="3" xfId="0" applyNumberFormat="1" applyFont="1" applyFill="1" applyBorder="1" applyAlignment="1" applyProtection="1">
      <alignment horizontal="center" vertical="center" wrapText="1"/>
    </xf>
    <xf numFmtId="0" fontId="31" fillId="3" borderId="4" xfId="0" applyNumberFormat="1" applyFont="1" applyFill="1" applyBorder="1" applyAlignment="1" applyProtection="1">
      <alignment horizontal="center" vertical="center" wrapText="1"/>
    </xf>
    <xf numFmtId="0" fontId="27" fillId="7" borderId="1" xfId="0" applyNumberFormat="1" applyFont="1" applyFill="1" applyBorder="1" applyAlignment="1" applyProtection="1">
      <alignment horizontal="center" vertical="center" wrapText="1"/>
    </xf>
    <xf numFmtId="0" fontId="27" fillId="7" borderId="2" xfId="0" applyNumberFormat="1" applyFont="1" applyFill="1" applyBorder="1" applyAlignment="1" applyProtection="1">
      <alignment horizontal="center" vertical="center" wrapText="1"/>
    </xf>
    <xf numFmtId="0" fontId="27" fillId="7" borderId="3" xfId="0" applyNumberFormat="1" applyFont="1" applyFill="1" applyBorder="1" applyAlignment="1" applyProtection="1">
      <alignment horizontal="center" vertical="center" wrapText="1"/>
    </xf>
    <xf numFmtId="4" fontId="13" fillId="7" borderId="4" xfId="0" applyNumberFormat="1" applyFont="1" applyFill="1" applyBorder="1" applyAlignment="1">
      <alignment horizontal="right"/>
    </xf>
    <xf numFmtId="0" fontId="29" fillId="2" borderId="1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left" vertical="center"/>
    </xf>
    <xf numFmtId="0" fontId="29" fillId="2" borderId="3" xfId="0" applyFont="1" applyFill="1" applyBorder="1" applyAlignment="1">
      <alignment horizontal="left" vertical="center"/>
    </xf>
    <xf numFmtId="4" fontId="8" fillId="2" borderId="4" xfId="0" applyNumberFormat="1" applyFont="1" applyFill="1" applyBorder="1" applyAlignment="1">
      <alignment horizontal="right"/>
    </xf>
    <xf numFmtId="0" fontId="27" fillId="6" borderId="1" xfId="0" applyNumberFormat="1" applyFont="1" applyFill="1" applyBorder="1" applyAlignment="1" applyProtection="1">
      <alignment horizontal="center" vertical="center" wrapText="1"/>
    </xf>
    <xf numFmtId="0" fontId="27" fillId="6" borderId="2" xfId="0" applyNumberFormat="1" applyFont="1" applyFill="1" applyBorder="1" applyAlignment="1" applyProtection="1">
      <alignment horizontal="center" vertical="center" wrapText="1"/>
    </xf>
    <xf numFmtId="0" fontId="27" fillId="6" borderId="3" xfId="0" applyNumberFormat="1" applyFont="1" applyFill="1" applyBorder="1" applyAlignment="1" applyProtection="1">
      <alignment horizontal="center" vertical="center" wrapText="1"/>
    </xf>
    <xf numFmtId="4" fontId="13" fillId="6" borderId="4" xfId="0" applyNumberFormat="1" applyFont="1" applyFill="1" applyBorder="1" applyAlignment="1">
      <alignment horizontal="right"/>
    </xf>
    <xf numFmtId="4" fontId="8" fillId="0" borderId="4" xfId="0" applyNumberFormat="1" applyFont="1" applyFill="1" applyBorder="1" applyAlignment="1">
      <alignment horizontal="right"/>
    </xf>
    <xf numFmtId="0" fontId="32" fillId="2" borderId="1" xfId="0" applyFont="1" applyFill="1" applyBorder="1" applyAlignment="1">
      <alignment horizontal="left" vertical="center" shrinkToFit="1"/>
    </xf>
    <xf numFmtId="0" fontId="32" fillId="2" borderId="2" xfId="0" applyFont="1" applyFill="1" applyBorder="1" applyAlignment="1">
      <alignment horizontal="left" vertical="center" shrinkToFit="1"/>
    </xf>
    <xf numFmtId="0" fontId="32" fillId="2" borderId="3" xfId="0" applyFont="1" applyFill="1" applyBorder="1" applyAlignment="1">
      <alignment horizontal="left" vertical="center" shrinkToFit="1"/>
    </xf>
    <xf numFmtId="0" fontId="33" fillId="0" borderId="0" xfId="0" applyFont="1"/>
    <xf numFmtId="0" fontId="0" fillId="0" borderId="0" xfId="0" applyFont="1"/>
    <xf numFmtId="0" fontId="0" fillId="0" borderId="0" xfId="0" applyFill="1"/>
    <xf numFmtId="0" fontId="34" fillId="0" borderId="0" xfId="0" applyFont="1"/>
    <xf numFmtId="0" fontId="0" fillId="0" borderId="0" xfId="0" applyAlignment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27" fillId="7" borderId="4" xfId="0" applyNumberFormat="1" applyFont="1" applyFill="1" applyBorder="1" applyAlignment="1" applyProtection="1">
      <alignment horizontal="left" vertical="center" wrapText="1"/>
    </xf>
    <xf numFmtId="4" fontId="8" fillId="7" borderId="4" xfId="0" applyNumberFormat="1" applyFont="1" applyFill="1" applyBorder="1" applyAlignment="1">
      <alignment horizontal="right"/>
    </xf>
    <xf numFmtId="4" fontId="8" fillId="0" borderId="4" xfId="0" applyNumberFormat="1" applyFont="1" applyFill="1" applyBorder="1" applyAlignment="1">
      <alignment horizontal="center"/>
    </xf>
    <xf numFmtId="0" fontId="27" fillId="8" borderId="4" xfId="0" applyNumberFormat="1" applyFont="1" applyFill="1" applyBorder="1" applyAlignment="1" applyProtection="1">
      <alignment horizontal="left" vertical="center" wrapText="1"/>
    </xf>
    <xf numFmtId="0" fontId="18" fillId="8" borderId="4" xfId="0" applyNumberFormat="1" applyFont="1" applyFill="1" applyBorder="1" applyAlignment="1" applyProtection="1">
      <alignment horizontal="left" vertical="center" wrapText="1"/>
    </xf>
    <xf numFmtId="4" fontId="8" fillId="8" borderId="4" xfId="0" applyNumberFormat="1" applyFont="1" applyFill="1" applyBorder="1" applyAlignment="1">
      <alignment horizontal="right"/>
    </xf>
    <xf numFmtId="0" fontId="27" fillId="0" borderId="4" xfId="0" applyNumberFormat="1" applyFont="1" applyFill="1" applyBorder="1" applyAlignment="1" applyProtection="1">
      <alignment horizontal="left" vertical="center" wrapText="1"/>
    </xf>
    <xf numFmtId="0" fontId="18" fillId="0" borderId="4" xfId="0" applyNumberFormat="1" applyFont="1" applyFill="1" applyBorder="1" applyAlignment="1" applyProtection="1">
      <alignment horizontal="left" vertical="center" wrapText="1"/>
    </xf>
    <xf numFmtId="0" fontId="35" fillId="0" borderId="4" xfId="0" applyNumberFormat="1" applyFont="1" applyFill="1" applyBorder="1" applyAlignment="1" applyProtection="1">
      <alignment horizontal="left" vertical="center" wrapText="1"/>
    </xf>
    <xf numFmtId="0" fontId="36" fillId="2" borderId="4" xfId="0" applyFont="1" applyFill="1" applyBorder="1" applyAlignment="1">
      <alignment horizontal="left" vertical="center"/>
    </xf>
    <xf numFmtId="4" fontId="36" fillId="0" borderId="4" xfId="0" applyNumberFormat="1" applyFont="1" applyFill="1" applyBorder="1" applyAlignment="1">
      <alignment horizontal="right"/>
    </xf>
    <xf numFmtId="4" fontId="36" fillId="2" borderId="4" xfId="0" applyNumberFormat="1" applyFont="1" applyFill="1" applyBorder="1" applyAlignment="1">
      <alignment horizontal="right"/>
    </xf>
    <xf numFmtId="0" fontId="18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9" fillId="2" borderId="4" xfId="0" applyFont="1" applyFill="1" applyBorder="1" applyAlignment="1">
      <alignment horizontal="left" vertical="center"/>
    </xf>
    <xf numFmtId="4" fontId="13" fillId="2" borderId="4" xfId="0" applyNumberFormat="1" applyFont="1" applyFill="1" applyBorder="1" applyAlignment="1">
      <alignment horizontal="right"/>
    </xf>
    <xf numFmtId="4" fontId="26" fillId="2" borderId="4" xfId="0" applyNumberFormat="1" applyFont="1" applyFill="1" applyBorder="1" applyAlignment="1">
      <alignment horizontal="right"/>
    </xf>
    <xf numFmtId="4" fontId="37" fillId="2" borderId="4" xfId="0" applyNumberFormat="1" applyFont="1" applyFill="1" applyBorder="1" applyAlignment="1">
      <alignment horizontal="right"/>
    </xf>
    <xf numFmtId="0" fontId="18" fillId="8" borderId="4" xfId="0" applyFont="1" applyFill="1" applyBorder="1" applyAlignment="1">
      <alignment horizontal="left" vertical="center"/>
    </xf>
    <xf numFmtId="0" fontId="29" fillId="8" borderId="4" xfId="0" applyFont="1" applyFill="1" applyBorder="1" applyAlignment="1">
      <alignment horizontal="left" vertical="center"/>
    </xf>
    <xf numFmtId="0" fontId="18" fillId="8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/>
    </xf>
    <xf numFmtId="4" fontId="35" fillId="2" borderId="4" xfId="0" applyNumberFormat="1" applyFont="1" applyFill="1" applyBorder="1" applyAlignment="1">
      <alignment horizontal="right"/>
    </xf>
    <xf numFmtId="4" fontId="35" fillId="0" borderId="4" xfId="0" applyNumberFormat="1" applyFont="1" applyFill="1" applyBorder="1" applyAlignment="1">
      <alignment horizontal="right"/>
    </xf>
    <xf numFmtId="0" fontId="37" fillId="2" borderId="4" xfId="0" applyFont="1" applyFill="1" applyBorder="1" applyAlignment="1">
      <alignment horizontal="left" vertical="center"/>
    </xf>
    <xf numFmtId="0" fontId="38" fillId="2" borderId="4" xfId="0" applyFont="1" applyFill="1" applyBorder="1" applyAlignment="1">
      <alignment horizontal="left" vertical="center"/>
    </xf>
    <xf numFmtId="0" fontId="35" fillId="2" borderId="0" xfId="0" applyFont="1" applyFill="1" applyBorder="1" applyAlignment="1">
      <alignment horizontal="left" vertical="center"/>
    </xf>
    <xf numFmtId="0" fontId="36" fillId="2" borderId="0" xfId="0" applyFont="1" applyFill="1" applyBorder="1" applyAlignment="1">
      <alignment horizontal="left" vertical="center"/>
    </xf>
    <xf numFmtId="4" fontId="35" fillId="2" borderId="0" xfId="0" applyNumberFormat="1" applyFont="1" applyFill="1" applyBorder="1" applyAlignment="1">
      <alignment horizontal="right"/>
    </xf>
    <xf numFmtId="4" fontId="35" fillId="2" borderId="0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left" vertical="center"/>
    </xf>
    <xf numFmtId="0" fontId="29" fillId="2" borderId="0" xfId="0" applyFont="1" applyFill="1" applyBorder="1" applyAlignment="1">
      <alignment horizontal="left" vertical="center"/>
    </xf>
    <xf numFmtId="3" fontId="8" fillId="2" borderId="0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 wrapText="1"/>
    </xf>
    <xf numFmtId="0" fontId="8" fillId="3" borderId="4" xfId="0" applyNumberFormat="1" applyFont="1" applyFill="1" applyBorder="1" applyAlignment="1" applyProtection="1">
      <alignment horizontal="center" vertical="center" wrapText="1"/>
    </xf>
    <xf numFmtId="0" fontId="27" fillId="6" borderId="4" xfId="0" applyNumberFormat="1" applyFont="1" applyFill="1" applyBorder="1" applyAlignment="1" applyProtection="1">
      <alignment horizontal="left" vertical="center" wrapText="1"/>
    </xf>
    <xf numFmtId="3" fontId="8" fillId="6" borderId="4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center"/>
    </xf>
    <xf numFmtId="4" fontId="8" fillId="2" borderId="4" xfId="0" applyNumberFormat="1" applyFont="1" applyFill="1" applyBorder="1" applyAlignment="1">
      <alignment horizontal="right" wrapText="1"/>
    </xf>
    <xf numFmtId="0" fontId="0" fillId="0" borderId="4" xfId="0" applyFill="1" applyBorder="1"/>
    <xf numFmtId="4" fontId="0" fillId="0" borderId="4" xfId="0" applyNumberFormat="1" applyFill="1" applyBorder="1" applyAlignment="1">
      <alignment horizontal="center"/>
    </xf>
    <xf numFmtId="3" fontId="8" fillId="2" borderId="4" xfId="0" applyNumberFormat="1" applyFont="1" applyFill="1" applyBorder="1" applyAlignment="1">
      <alignment horizontal="right"/>
    </xf>
    <xf numFmtId="4" fontId="13" fillId="3" borderId="3" xfId="0" applyNumberFormat="1" applyFont="1" applyFill="1" applyBorder="1" applyAlignment="1" applyProtection="1">
      <alignment horizontal="center" vertical="center" wrapText="1"/>
    </xf>
    <xf numFmtId="4" fontId="13" fillId="0" borderId="4" xfId="0" applyNumberFormat="1" applyFont="1" applyFill="1" applyBorder="1" applyAlignment="1">
      <alignment horizontal="center"/>
    </xf>
    <xf numFmtId="4" fontId="13" fillId="8" borderId="4" xfId="0" applyNumberFormat="1" applyFont="1" applyFill="1" applyBorder="1" applyAlignment="1">
      <alignment horizontal="center"/>
    </xf>
    <xf numFmtId="0" fontId="27" fillId="0" borderId="4" xfId="0" applyFont="1" applyFill="1" applyBorder="1" applyAlignment="1">
      <alignment horizontal="left" vertical="center"/>
    </xf>
    <xf numFmtId="4" fontId="13" fillId="0" borderId="4" xfId="0" applyNumberFormat="1" applyFont="1" applyFill="1" applyBorder="1" applyAlignment="1">
      <alignment horizontal="right"/>
    </xf>
    <xf numFmtId="0" fontId="35" fillId="2" borderId="4" xfId="0" applyFont="1" applyFill="1" applyBorder="1" applyAlignment="1">
      <alignment horizontal="left" vertical="center"/>
    </xf>
    <xf numFmtId="0" fontId="27" fillId="6" borderId="4" xfId="0" applyFont="1" applyFill="1" applyBorder="1" applyAlignment="1">
      <alignment horizontal="left" vertical="center"/>
    </xf>
    <xf numFmtId="0" fontId="27" fillId="6" borderId="4" xfId="0" applyNumberFormat="1" applyFont="1" applyFill="1" applyBorder="1" applyAlignment="1" applyProtection="1">
      <alignment horizontal="left" vertical="center"/>
    </xf>
    <xf numFmtId="0" fontId="27" fillId="6" borderId="4" xfId="0" applyNumberFormat="1" applyFont="1" applyFill="1" applyBorder="1" applyAlignment="1" applyProtection="1">
      <alignment vertical="center" wrapText="1"/>
    </xf>
    <xf numFmtId="0" fontId="18" fillId="8" borderId="4" xfId="0" applyNumberFormat="1" applyFont="1" applyFill="1" applyBorder="1" applyAlignment="1" applyProtection="1">
      <alignment vertical="center" wrapText="1"/>
    </xf>
    <xf numFmtId="4" fontId="30" fillId="0" borderId="4" xfId="0" applyNumberFormat="1" applyFont="1" applyBorder="1" applyAlignment="1">
      <alignment horizontal="center"/>
    </xf>
    <xf numFmtId="4" fontId="30" fillId="8" borderId="4" xfId="0" applyNumberFormat="1" applyFont="1" applyFill="1" applyBorder="1" applyAlignment="1">
      <alignment horizontal="center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vertical="center" wrapText="1"/>
    </xf>
    <xf numFmtId="4" fontId="13" fillId="2" borderId="4" xfId="0" applyNumberFormat="1" applyFont="1" applyFill="1" applyBorder="1" applyAlignment="1">
      <alignment horizontal="center"/>
    </xf>
    <xf numFmtId="0" fontId="35" fillId="2" borderId="4" xfId="0" applyNumberFormat="1" applyFont="1" applyFill="1" applyBorder="1" applyAlignment="1" applyProtection="1">
      <alignment horizontal="left" vertical="center" wrapText="1"/>
    </xf>
    <xf numFmtId="4" fontId="30" fillId="2" borderId="4" xfId="0" applyNumberFormat="1" applyFont="1" applyFill="1" applyBorder="1" applyAlignment="1">
      <alignment horizontal="center"/>
    </xf>
    <xf numFmtId="0" fontId="39" fillId="0" borderId="0" xfId="0" applyFont="1"/>
    <xf numFmtId="0" fontId="0" fillId="9" borderId="0" xfId="0" applyFill="1"/>
    <xf numFmtId="0" fontId="9" fillId="2" borderId="0" xfId="0" applyNumberFormat="1" applyFont="1" applyFill="1" applyBorder="1" applyAlignment="1" applyProtection="1">
      <alignment horizontal="center" vertical="center" wrapText="1"/>
    </xf>
    <xf numFmtId="0" fontId="40" fillId="2" borderId="0" xfId="0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Alignment="1">
      <alignment wrapText="1"/>
    </xf>
    <xf numFmtId="0" fontId="41" fillId="2" borderId="5" xfId="0" applyNumberFormat="1" applyFont="1" applyFill="1" applyBorder="1" applyAlignment="1" applyProtection="1">
      <alignment horizontal="left" wrapText="1"/>
    </xf>
    <xf numFmtId="0" fontId="30" fillId="2" borderId="5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2" borderId="4" xfId="0" applyNumberFormat="1" applyFont="1" applyFill="1" applyBorder="1" applyAlignment="1" applyProtection="1">
      <alignment horizontal="center" vertical="center" wrapText="1"/>
    </xf>
    <xf numFmtId="0" fontId="22" fillId="0" borderId="4" xfId="0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2" fillId="0" borderId="4" xfId="0" applyNumberFormat="1" applyFont="1" applyFill="1" applyBorder="1" applyAlignment="1" applyProtection="1">
      <alignment horizontal="center" vertical="center" wrapText="1"/>
    </xf>
    <xf numFmtId="0" fontId="22" fillId="2" borderId="4" xfId="0" applyNumberFormat="1" applyFont="1" applyFill="1" applyBorder="1" applyAlignment="1" applyProtection="1">
      <alignment horizontal="center" vertical="center" wrapText="1"/>
    </xf>
    <xf numFmtId="0" fontId="27" fillId="9" borderId="1" xfId="0" applyNumberFormat="1" applyFont="1" applyFill="1" applyBorder="1" applyAlignment="1" applyProtection="1">
      <alignment horizontal="left" vertical="center" wrapText="1"/>
    </xf>
    <xf numFmtId="0" fontId="18" fillId="9" borderId="2" xfId="0" applyNumberFormat="1" applyFont="1" applyFill="1" applyBorder="1" applyAlignment="1" applyProtection="1">
      <alignment vertical="center" wrapText="1"/>
    </xf>
    <xf numFmtId="0" fontId="18" fillId="9" borderId="2" xfId="0" applyNumberFormat="1" applyFont="1" applyFill="1" applyBorder="1" applyAlignment="1" applyProtection="1">
      <alignment vertical="center"/>
    </xf>
    <xf numFmtId="4" fontId="13" fillId="9" borderId="4" xfId="0" applyNumberFormat="1" applyFont="1" applyFill="1" applyBorder="1" applyAlignment="1">
      <alignment horizontal="right"/>
    </xf>
    <xf numFmtId="0" fontId="27" fillId="0" borderId="1" xfId="0" applyNumberFormat="1" applyFont="1" applyFill="1" applyBorder="1" applyAlignment="1" applyProtection="1">
      <alignment horizontal="left" vertical="center" wrapText="1"/>
    </xf>
    <xf numFmtId="0" fontId="18" fillId="0" borderId="2" xfId="0" applyNumberFormat="1" applyFont="1" applyFill="1" applyBorder="1" applyAlignment="1" applyProtection="1">
      <alignment vertical="center" wrapText="1"/>
    </xf>
    <xf numFmtId="0" fontId="18" fillId="0" borderId="2" xfId="0" applyNumberFormat="1" applyFont="1" applyFill="1" applyBorder="1" applyAlignment="1" applyProtection="1">
      <alignment vertical="center"/>
    </xf>
    <xf numFmtId="0" fontId="27" fillId="0" borderId="1" xfId="0" applyFont="1" applyFill="1" applyBorder="1" applyAlignment="1">
      <alignment horizontal="left" vertical="center"/>
    </xf>
    <xf numFmtId="0" fontId="27" fillId="9" borderId="1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4" fontId="13" fillId="0" borderId="4" xfId="0" applyNumberFormat="1" applyFont="1" applyBorder="1" applyAlignment="1">
      <alignment horizontal="right"/>
    </xf>
    <xf numFmtId="0" fontId="42" fillId="2" borderId="0" xfId="0" applyNumberFormat="1" applyFont="1" applyFill="1" applyBorder="1" applyAlignment="1" applyProtection="1">
      <alignment horizontal="center" vertical="center" wrapText="1"/>
    </xf>
    <xf numFmtId="0" fontId="27" fillId="0" borderId="2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13" fillId="9" borderId="1" xfId="0" applyNumberFormat="1" applyFont="1" applyFill="1" applyBorder="1" applyAlignment="1" applyProtection="1">
      <alignment horizontal="left" vertical="center" wrapText="1"/>
    </xf>
    <xf numFmtId="0" fontId="13" fillId="9" borderId="2" xfId="0" applyNumberFormat="1" applyFont="1" applyFill="1" applyBorder="1" applyAlignment="1" applyProtection="1">
      <alignment horizontal="left" vertical="center" wrapText="1"/>
    </xf>
    <xf numFmtId="0" fontId="13" fillId="9" borderId="3" xfId="0" applyNumberFormat="1" applyFont="1" applyFill="1" applyBorder="1" applyAlignment="1" applyProtection="1">
      <alignment horizontal="left" vertical="center" wrapText="1"/>
    </xf>
    <xf numFmtId="0" fontId="43" fillId="2" borderId="0" xfId="0" applyNumberFormat="1" applyFont="1" applyFill="1" applyBorder="1" applyAlignment="1" applyProtection="1">
      <alignment horizontal="left" wrapText="1"/>
    </xf>
    <xf numFmtId="0" fontId="44" fillId="2" borderId="0" xfId="0" applyNumberFormat="1" applyFont="1" applyFill="1" applyBorder="1" applyAlignment="1" applyProtection="1">
      <alignment wrapText="1"/>
    </xf>
    <xf numFmtId="3" fontId="9" fillId="2" borderId="0" xfId="0" applyNumberFormat="1" applyFont="1" applyFill="1" applyBorder="1" applyAlignment="1">
      <alignment horizontal="right"/>
    </xf>
    <xf numFmtId="0" fontId="43" fillId="0" borderId="0" xfId="0" applyNumberFormat="1" applyFont="1" applyFill="1" applyBorder="1" applyAlignment="1" applyProtection="1">
      <alignment horizontal="left" wrapText="1"/>
    </xf>
    <xf numFmtId="0" fontId="44" fillId="0" borderId="0" xfId="0" applyNumberFormat="1" applyFont="1" applyFill="1" applyBorder="1" applyAlignment="1" applyProtection="1">
      <alignment wrapText="1"/>
    </xf>
    <xf numFmtId="3" fontId="9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vertical="top" wrapText="1"/>
    </xf>
    <xf numFmtId="0" fontId="30" fillId="0" borderId="0" xfId="0" applyFont="1" applyBorder="1" applyAlignment="1">
      <alignment horizontal="left" vertical="top" wrapText="1"/>
    </xf>
    <xf numFmtId="0" fontId="8" fillId="2" borderId="0" xfId="0" applyNumberFormat="1" applyFont="1" applyFill="1" applyBorder="1" applyAlignment="1" applyProtection="1">
      <alignment vertical="center" wrapText="1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45" fillId="2" borderId="5" xfId="0" applyFont="1" applyFill="1" applyBorder="1" applyAlignment="1">
      <alignment horizontal="center" vertical="center"/>
    </xf>
    <xf numFmtId="4" fontId="13" fillId="9" borderId="4" xfId="0" applyNumberFormat="1" applyFont="1" applyFill="1" applyBorder="1" applyAlignment="1">
      <alignment horizontal="center"/>
    </xf>
    <xf numFmtId="3" fontId="13" fillId="0" borderId="4" xfId="0" applyNumberFormat="1" applyFont="1" applyFill="1" applyBorder="1" applyAlignment="1">
      <alignment horizontal="center"/>
    </xf>
    <xf numFmtId="3" fontId="13" fillId="0" borderId="4" xfId="0" applyNumberFormat="1" applyFont="1" applyFill="1" applyBorder="1" applyAlignment="1" applyProtection="1">
      <alignment horizontal="center" wrapText="1"/>
    </xf>
    <xf numFmtId="3" fontId="13" fillId="9" borderId="4" xfId="0" applyNumberFormat="1" applyFont="1" applyFill="1" applyBorder="1" applyAlignment="1" applyProtection="1">
      <alignment horizontal="center" wrapText="1"/>
    </xf>
    <xf numFmtId="0" fontId="8" fillId="2" borderId="0" xfId="0" applyNumberFormat="1" applyFont="1" applyFill="1" applyBorder="1" applyAlignment="1" applyProtection="1"/>
    <xf numFmtId="0" fontId="8" fillId="2" borderId="0" xfId="0" applyNumberFormat="1" applyFont="1" applyFill="1" applyBorder="1" applyAlignment="1" applyProtection="1">
      <alignment horizontal="center"/>
    </xf>
    <xf numFmtId="3" fontId="13" fillId="0" borderId="4" xfId="0" applyNumberFormat="1" applyFont="1" applyBorder="1" applyAlignment="1">
      <alignment horizontal="center"/>
    </xf>
    <xf numFmtId="3" fontId="13" fillId="9" borderId="4" xfId="0" applyNumberFormat="1" applyFont="1" applyFill="1" applyBorder="1" applyAlignment="1">
      <alignment horizontal="center"/>
    </xf>
    <xf numFmtId="3" fontId="9" fillId="2" borderId="0" xfId="0" applyNumberFormat="1" applyFont="1" applyFill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0" fontId="13" fillId="0" borderId="1" xfId="0" applyFont="1" applyBorder="1" applyAlignment="1" quotePrefix="1">
      <alignment horizontal="center" wrapText="1"/>
    </xf>
    <xf numFmtId="0" fontId="13" fillId="0" borderId="4" xfId="0" applyNumberFormat="1" applyFont="1" applyFill="1" applyBorder="1" applyAlignment="1" applyProtection="1" quotePrefix="1">
      <alignment horizontal="center" vertical="center" wrapText="1"/>
    </xf>
    <xf numFmtId="0" fontId="27" fillId="0" borderId="1" xfId="0" applyFont="1" applyFill="1" applyBorder="1" applyAlignment="1" quotePrefix="1">
      <alignment horizontal="left" vertical="center"/>
    </xf>
    <xf numFmtId="0" fontId="27" fillId="0" borderId="1" xfId="0" applyNumberFormat="1" applyFont="1" applyFill="1" applyBorder="1" applyAlignment="1" applyProtection="1" quotePrefix="1">
      <alignment horizontal="left" vertical="center" wrapText="1"/>
    </xf>
    <xf numFmtId="0" fontId="27" fillId="0" borderId="1" xfId="0" applyFont="1" applyBorder="1" applyAlignment="1" quotePrefix="1">
      <alignment horizontal="left" vertical="center"/>
    </xf>
    <xf numFmtId="0" fontId="27" fillId="9" borderId="1" xfId="0" applyNumberFormat="1" applyFont="1" applyFill="1" applyBorder="1" applyAlignment="1" applyProtection="1" quotePrefix="1">
      <alignment horizontal="left" vertical="center" wrapText="1"/>
    </xf>
    <xf numFmtId="0" fontId="43" fillId="2" borderId="0" xfId="0" applyNumberFormat="1" applyFont="1" applyFill="1" applyBorder="1" applyAlignment="1" applyProtection="1" quotePrefix="1">
      <alignment horizontal="left" wrapText="1"/>
    </xf>
    <xf numFmtId="0" fontId="13" fillId="3" borderId="4" xfId="0" applyNumberFormat="1" applyFont="1" applyFill="1" applyBorder="1" applyAlignment="1" applyProtection="1" quotePrefix="1">
      <alignment horizontal="center" vertical="center" wrapText="1"/>
    </xf>
    <xf numFmtId="0" fontId="36" fillId="2" borderId="4" xfId="0" applyFont="1" applyFill="1" applyBorder="1" applyAlignment="1" quotePrefix="1">
      <alignment horizontal="left" vertical="center"/>
    </xf>
    <xf numFmtId="0" fontId="17" fillId="2" borderId="4" xfId="0" applyFont="1" applyFill="1" applyBorder="1" applyAlignment="1" quotePrefix="1">
      <alignment horizontal="left" vertical="center" wrapText="1"/>
    </xf>
    <xf numFmtId="0" fontId="18" fillId="8" borderId="4" xfId="0" applyFont="1" applyFill="1" applyBorder="1" applyAlignment="1" quotePrefix="1">
      <alignment horizontal="left" vertical="center"/>
    </xf>
    <xf numFmtId="0" fontId="17" fillId="2" borderId="4" xfId="0" applyFont="1" applyFill="1" applyBorder="1" applyAlignment="1" quotePrefix="1">
      <alignment horizontal="left" vertical="center"/>
    </xf>
    <xf numFmtId="0" fontId="18" fillId="8" borderId="4" xfId="0" applyFont="1" applyFill="1" applyBorder="1" applyAlignment="1" quotePrefix="1">
      <alignment horizontal="left" vertical="center" wrapText="1"/>
    </xf>
    <xf numFmtId="0" fontId="29" fillId="2" borderId="4" xfId="0" applyFont="1" applyFill="1" applyBorder="1" applyAlignment="1" quotePrefix="1">
      <alignment horizontal="left" vertical="center"/>
    </xf>
    <xf numFmtId="0" fontId="17" fillId="2" borderId="4" xfId="0" applyFont="1" applyFill="1" applyBorder="1" applyAlignment="1" quotePrefix="1">
      <alignment horizontal="left" vertical="center" shrinkToFit="1"/>
    </xf>
    <xf numFmtId="0" fontId="29" fillId="2" borderId="1" xfId="0" applyFont="1" applyFill="1" applyBorder="1" applyAlignment="1" quotePrefix="1">
      <alignment horizontal="left" vertical="center"/>
    </xf>
    <xf numFmtId="0" fontId="32" fillId="2" borderId="1" xfId="0" applyFont="1" applyFill="1" applyBorder="1" applyAlignment="1" quotePrefix="1">
      <alignment horizontal="left" vertical="center" shrinkToFit="1"/>
    </xf>
    <xf numFmtId="0" fontId="29" fillId="2" borderId="4" xfId="0" applyFont="1" applyFill="1" applyBorder="1" applyAlignment="1" quotePrefix="1">
      <alignment horizontal="left" vertical="center" wrapText="1"/>
    </xf>
    <xf numFmtId="0" fontId="18" fillId="6" borderId="4" xfId="0" applyFont="1" applyFill="1" applyBorder="1" applyAlignment="1" quotePrefix="1">
      <alignment horizontal="left" vertical="center" wrapText="1"/>
    </xf>
    <xf numFmtId="0" fontId="17" fillId="2" borderId="3" xfId="0" applyFont="1" applyFill="1" applyBorder="1" applyAlignment="1" quotePrefix="1">
      <alignment horizontal="left" vertical="center" wrapText="1"/>
    </xf>
    <xf numFmtId="0" fontId="8" fillId="2" borderId="3" xfId="0" applyNumberFormat="1" applyFont="1" applyFill="1" applyBorder="1" applyAlignment="1" applyProtection="1" quotePrefix="1">
      <alignment horizontal="left" vertical="center" wrapText="1"/>
    </xf>
    <xf numFmtId="0" fontId="18" fillId="6" borderId="3" xfId="0" applyFont="1" applyFill="1" applyBorder="1" applyAlignment="1" quotePrefix="1">
      <alignment horizontal="left" vertical="center" wrapText="1"/>
    </xf>
    <xf numFmtId="0" fontId="17" fillId="2" borderId="3" xfId="0" applyFont="1" applyFill="1" applyBorder="1" applyAlignment="1" quotePrefix="1">
      <alignment horizontal="left" vertical="center"/>
    </xf>
    <xf numFmtId="0" fontId="21" fillId="2" borderId="3" xfId="0" applyNumberFormat="1" applyFont="1" applyFill="1" applyBorder="1" applyAlignment="1" applyProtection="1" quotePrefix="1">
      <alignment horizontal="left" vertical="center" wrapText="1"/>
    </xf>
  </cellXfs>
  <cellStyles count="57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Normalno 2" xfId="50"/>
    <cellStyle name="Normalno 2 2" xfId="51"/>
    <cellStyle name="Normalno 3" xfId="52"/>
    <cellStyle name="Normalno 3 2" xfId="53"/>
    <cellStyle name="Normalno 3 3" xfId="54"/>
    <cellStyle name="Normalno 4" xfId="55"/>
    <cellStyle name="Obično_List10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33"/>
  <sheetViews>
    <sheetView zoomScale="130" zoomScaleNormal="130" workbookViewId="0">
      <selection activeCell="H24" sqref="H24"/>
    </sheetView>
  </sheetViews>
  <sheetFormatPr defaultColWidth="9" defaultRowHeight="15"/>
  <cols>
    <col min="6" max="6" width="16.8571428571429" customWidth="1"/>
    <col min="7" max="7" width="18" customWidth="1"/>
    <col min="8" max="8" width="19" customWidth="1"/>
    <col min="9" max="9" width="19.2857142857143" customWidth="1"/>
    <col min="10" max="10" width="12" style="128" customWidth="1"/>
    <col min="11" max="11" width="11.5714285714286" style="128" customWidth="1"/>
  </cols>
  <sheetData>
    <row r="1" ht="42" customHeight="1" spans="2:11">
      <c r="B1" s="194" t="s">
        <v>0</v>
      </c>
      <c r="C1" s="194"/>
      <c r="D1" s="194"/>
      <c r="E1" s="194"/>
      <c r="F1" s="194"/>
      <c r="G1" s="194"/>
      <c r="H1" s="194"/>
      <c r="I1" s="194"/>
      <c r="J1" s="194"/>
      <c r="K1" s="194"/>
    </row>
    <row r="2" ht="15.75" customHeight="1" spans="2:11">
      <c r="B2" s="194" t="s">
        <v>1</v>
      </c>
      <c r="C2" s="194"/>
      <c r="D2" s="194"/>
      <c r="E2" s="194"/>
      <c r="F2" s="194"/>
      <c r="G2" s="194"/>
      <c r="H2" s="194"/>
      <c r="I2" s="194"/>
      <c r="J2" s="194"/>
      <c r="K2" s="194"/>
    </row>
    <row r="3" ht="6.75" customHeight="1" spans="2:11">
      <c r="B3" s="195"/>
      <c r="C3" s="195"/>
      <c r="D3" s="195"/>
      <c r="E3" s="196"/>
      <c r="F3" s="196"/>
      <c r="G3" s="196"/>
      <c r="H3" s="196"/>
      <c r="I3" s="234"/>
      <c r="J3" s="235"/>
      <c r="K3" s="236"/>
    </row>
    <row r="4" ht="18" customHeight="1" spans="2:11">
      <c r="B4" s="194" t="s">
        <v>2</v>
      </c>
      <c r="C4" s="194"/>
      <c r="D4" s="194"/>
      <c r="E4" s="194"/>
      <c r="F4" s="194"/>
      <c r="G4" s="194"/>
      <c r="H4" s="194"/>
      <c r="I4" s="194"/>
      <c r="J4" s="194"/>
      <c r="K4" s="194"/>
    </row>
    <row r="5" ht="18" customHeight="1" spans="2:11">
      <c r="B5" s="194"/>
      <c r="C5" s="197"/>
      <c r="D5" s="197"/>
      <c r="E5" s="197"/>
      <c r="F5" s="197"/>
      <c r="G5" s="197"/>
      <c r="H5" s="197"/>
      <c r="I5" s="197"/>
      <c r="J5" s="237"/>
      <c r="K5" s="236"/>
    </row>
    <row r="6" spans="2:11">
      <c r="B6" s="198" t="s">
        <v>3</v>
      </c>
      <c r="C6" s="198"/>
      <c r="D6" s="198"/>
      <c r="E6" s="198"/>
      <c r="F6" s="198"/>
      <c r="G6" s="199"/>
      <c r="H6" s="199"/>
      <c r="I6" s="199"/>
      <c r="J6" s="238"/>
      <c r="K6" s="236"/>
    </row>
    <row r="7" spans="2:11">
      <c r="B7" s="249" t="s">
        <v>4</v>
      </c>
      <c r="C7" s="201"/>
      <c r="D7" s="201"/>
      <c r="E7" s="201"/>
      <c r="F7" s="202"/>
      <c r="G7" s="250" t="s">
        <v>5</v>
      </c>
      <c r="H7" s="204" t="s">
        <v>6</v>
      </c>
      <c r="I7" s="250" t="s">
        <v>7</v>
      </c>
      <c r="J7" s="204" t="s">
        <v>8</v>
      </c>
      <c r="K7" s="204" t="s">
        <v>9</v>
      </c>
    </row>
    <row r="8" s="192" customFormat="1" ht="11.25" spans="2:11">
      <c r="B8" s="205">
        <v>1</v>
      </c>
      <c r="C8" s="205"/>
      <c r="D8" s="205"/>
      <c r="E8" s="205"/>
      <c r="F8" s="206"/>
      <c r="G8" s="207">
        <v>2</v>
      </c>
      <c r="H8" s="208">
        <v>3</v>
      </c>
      <c r="I8" s="208">
        <v>4</v>
      </c>
      <c r="J8" s="208" t="s">
        <v>10</v>
      </c>
      <c r="K8" s="208" t="s">
        <v>11</v>
      </c>
    </row>
    <row r="9" spans="2:11">
      <c r="B9" s="209" t="s">
        <v>12</v>
      </c>
      <c r="C9" s="210"/>
      <c r="D9" s="210"/>
      <c r="E9" s="210"/>
      <c r="F9" s="211"/>
      <c r="G9" s="212">
        <f>G10+G11</f>
        <v>2123029.57</v>
      </c>
      <c r="H9" s="212">
        <f t="shared" ref="H9:I9" si="0">H10+H11</f>
        <v>2110595.97</v>
      </c>
      <c r="I9" s="212">
        <f t="shared" si="0"/>
        <v>2601627.78</v>
      </c>
      <c r="J9" s="239">
        <f>(I9/G9)*100</f>
        <v>122.543172114178</v>
      </c>
      <c r="K9" s="239">
        <f>(I9/H9)*100</f>
        <v>123.265078536088</v>
      </c>
    </row>
    <row r="10" spans="2:11">
      <c r="B10" s="213" t="s">
        <v>13</v>
      </c>
      <c r="C10" s="214"/>
      <c r="D10" s="214"/>
      <c r="E10" s="214"/>
      <c r="F10" s="215"/>
      <c r="G10" s="179">
        <v>2123029.57</v>
      </c>
      <c r="H10" s="179">
        <v>2110595.97</v>
      </c>
      <c r="I10" s="179">
        <v>2601627.78</v>
      </c>
      <c r="J10" s="240"/>
      <c r="K10" s="240"/>
    </row>
    <row r="11" spans="2:11">
      <c r="B11" s="251" t="s">
        <v>14</v>
      </c>
      <c r="C11" s="215"/>
      <c r="D11" s="215"/>
      <c r="E11" s="215"/>
      <c r="F11" s="215"/>
      <c r="G11" s="179"/>
      <c r="H11" s="179"/>
      <c r="I11" s="179"/>
      <c r="J11" s="240"/>
      <c r="K11" s="240"/>
    </row>
    <row r="12" spans="2:11">
      <c r="B12" s="217" t="s">
        <v>15</v>
      </c>
      <c r="C12" s="211"/>
      <c r="D12" s="211"/>
      <c r="E12" s="211"/>
      <c r="F12" s="211"/>
      <c r="G12" s="212">
        <f>G13+G14</f>
        <v>2169186.65</v>
      </c>
      <c r="H12" s="212">
        <f t="shared" ref="H12:I12" si="1">H13+H14</f>
        <v>2123013.37</v>
      </c>
      <c r="I12" s="212">
        <f t="shared" si="1"/>
        <v>2590450.83</v>
      </c>
      <c r="J12" s="239">
        <f>(I12/G12)*100</f>
        <v>119.420374913334</v>
      </c>
      <c r="K12" s="239">
        <f>(I12/H12)*100</f>
        <v>122.017640896911</v>
      </c>
    </row>
    <row r="13" spans="2:11">
      <c r="B13" s="252" t="s">
        <v>16</v>
      </c>
      <c r="C13" s="214"/>
      <c r="D13" s="214"/>
      <c r="E13" s="214"/>
      <c r="F13" s="214"/>
      <c r="G13" s="179">
        <v>2123788.17</v>
      </c>
      <c r="H13" s="179">
        <v>2064068.24</v>
      </c>
      <c r="I13" s="179">
        <v>2534766.38</v>
      </c>
      <c r="J13" s="241"/>
      <c r="K13" s="241"/>
    </row>
    <row r="14" spans="2:11">
      <c r="B14" s="253" t="s">
        <v>17</v>
      </c>
      <c r="C14" s="215"/>
      <c r="D14" s="215"/>
      <c r="E14" s="215"/>
      <c r="F14" s="215"/>
      <c r="G14" s="219">
        <v>45398.48</v>
      </c>
      <c r="H14" s="219">
        <v>58945.13</v>
      </c>
      <c r="I14" s="219">
        <v>55684.45</v>
      </c>
      <c r="J14" s="241"/>
      <c r="K14" s="241"/>
    </row>
    <row r="15" spans="2:11">
      <c r="B15" s="254" t="s">
        <v>18</v>
      </c>
      <c r="C15" s="210"/>
      <c r="D15" s="210"/>
      <c r="E15" s="210"/>
      <c r="F15" s="210"/>
      <c r="G15" s="212">
        <f>G9-G12</f>
        <v>-46157.0800000001</v>
      </c>
      <c r="H15" s="212">
        <f t="shared" ref="H15:I15" si="2">H9-H12</f>
        <v>-12417.3999999999</v>
      </c>
      <c r="I15" s="212">
        <f t="shared" si="2"/>
        <v>11176.9499999997</v>
      </c>
      <c r="J15" s="242"/>
      <c r="K15" s="242"/>
    </row>
    <row r="16" ht="18" spans="2:11">
      <c r="B16" s="196"/>
      <c r="C16" s="220"/>
      <c r="D16" s="220"/>
      <c r="E16" s="220"/>
      <c r="F16" s="220"/>
      <c r="G16" s="220"/>
      <c r="H16" s="220"/>
      <c r="I16" s="243"/>
      <c r="J16" s="244"/>
      <c r="K16" s="244"/>
    </row>
    <row r="17" ht="18" customHeight="1" spans="2:11">
      <c r="B17" s="198" t="s">
        <v>19</v>
      </c>
      <c r="C17" s="198"/>
      <c r="D17" s="198"/>
      <c r="E17" s="198"/>
      <c r="F17" s="198"/>
      <c r="G17" s="220"/>
      <c r="H17" s="220"/>
      <c r="I17" s="243"/>
      <c r="J17" s="244"/>
      <c r="K17" s="244"/>
    </row>
    <row r="18" spans="2:11">
      <c r="B18" s="249" t="s">
        <v>4</v>
      </c>
      <c r="C18" s="201"/>
      <c r="D18" s="201"/>
      <c r="E18" s="201"/>
      <c r="F18" s="202"/>
      <c r="G18" s="250" t="s">
        <v>5</v>
      </c>
      <c r="H18" s="204" t="s">
        <v>6</v>
      </c>
      <c r="I18" s="250" t="s">
        <v>7</v>
      </c>
      <c r="J18" s="204" t="s">
        <v>8</v>
      </c>
      <c r="K18" s="204" t="s">
        <v>9</v>
      </c>
    </row>
    <row r="19" s="192" customFormat="1" spans="2:42">
      <c r="B19" s="205">
        <v>1</v>
      </c>
      <c r="C19" s="205"/>
      <c r="D19" s="205"/>
      <c r="E19" s="205"/>
      <c r="F19" s="206"/>
      <c r="G19" s="207">
        <v>2</v>
      </c>
      <c r="H19" s="208">
        <v>3</v>
      </c>
      <c r="I19" s="208">
        <v>4</v>
      </c>
      <c r="J19" s="208" t="s">
        <v>10</v>
      </c>
      <c r="K19" s="208" t="s">
        <v>11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ht="15.75" customHeight="1" spans="1:11">
      <c r="A20" s="192"/>
      <c r="B20" s="213" t="s">
        <v>20</v>
      </c>
      <c r="C20" s="221"/>
      <c r="D20" s="221"/>
      <c r="E20" s="221"/>
      <c r="F20" s="222"/>
      <c r="G20" s="219">
        <v>0</v>
      </c>
      <c r="H20" s="219">
        <v>0</v>
      </c>
      <c r="I20" s="219">
        <v>0</v>
      </c>
      <c r="J20" s="245"/>
      <c r="K20" s="245"/>
    </row>
    <row r="21" spans="1:11">
      <c r="A21" s="192"/>
      <c r="B21" s="213" t="s">
        <v>21</v>
      </c>
      <c r="C21" s="214"/>
      <c r="D21" s="214"/>
      <c r="E21" s="214"/>
      <c r="F21" s="214"/>
      <c r="G21" s="219">
        <v>0</v>
      </c>
      <c r="H21" s="219">
        <v>0</v>
      </c>
      <c r="I21" s="219">
        <v>0</v>
      </c>
      <c r="J21" s="245"/>
      <c r="K21" s="245"/>
    </row>
    <row r="22" s="193" customFormat="1" customHeight="1" spans="1:42">
      <c r="A22" s="192"/>
      <c r="B22" s="223" t="s">
        <v>22</v>
      </c>
      <c r="C22" s="224"/>
      <c r="D22" s="224"/>
      <c r="E22" s="224"/>
      <c r="F22" s="225"/>
      <c r="G22" s="212">
        <f>G20-G21</f>
        <v>0</v>
      </c>
      <c r="H22" s="212">
        <f t="shared" ref="H22:I22" si="3">H20-H21</f>
        <v>0</v>
      </c>
      <c r="I22" s="212">
        <f t="shared" si="3"/>
        <v>0</v>
      </c>
      <c r="J22" s="246"/>
      <c r="K22" s="246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="193" customFormat="1" customHeight="1" spans="1:42">
      <c r="A23" s="192"/>
      <c r="B23" s="223" t="s">
        <v>23</v>
      </c>
      <c r="C23" s="224"/>
      <c r="D23" s="224"/>
      <c r="E23" s="224"/>
      <c r="F23" s="225"/>
      <c r="G23" s="212">
        <v>21399.14</v>
      </c>
      <c r="H23" s="212">
        <v>12417.4</v>
      </c>
      <c r="I23" s="212">
        <v>5656.76</v>
      </c>
      <c r="J23" s="246"/>
      <c r="K23" s="246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11">
      <c r="A24" s="192"/>
      <c r="B24" s="254" t="s">
        <v>24</v>
      </c>
      <c r="C24" s="210"/>
      <c r="D24" s="210"/>
      <c r="E24" s="210"/>
      <c r="F24" s="210"/>
      <c r="G24" s="212">
        <f>G23+G15</f>
        <v>-24757.9400000001</v>
      </c>
      <c r="H24" s="212">
        <f t="shared" ref="H24:I24" si="4">H23+H15</f>
        <v>1.00044417195022e-10</v>
      </c>
      <c r="I24" s="212">
        <f t="shared" si="4"/>
        <v>16833.7099999997</v>
      </c>
      <c r="J24" s="246"/>
      <c r="K24" s="246"/>
    </row>
    <row r="25" ht="15.75" spans="2:11">
      <c r="B25" s="226"/>
      <c r="C25" s="227"/>
      <c r="D25" s="227"/>
      <c r="E25" s="227"/>
      <c r="F25" s="227"/>
      <c r="G25" s="228"/>
      <c r="H25" s="228"/>
      <c r="I25" s="228"/>
      <c r="J25" s="247"/>
      <c r="K25" s="236"/>
    </row>
    <row r="26" ht="15.75" spans="2:11">
      <c r="B26" s="255" t="s">
        <v>25</v>
      </c>
      <c r="C26" s="226"/>
      <c r="D26" s="226"/>
      <c r="E26" s="226"/>
      <c r="F26" s="226"/>
      <c r="G26" s="226"/>
      <c r="H26" s="226"/>
      <c r="I26" s="226"/>
      <c r="J26" s="226"/>
      <c r="K26" s="226"/>
    </row>
    <row r="27" ht="15.75" spans="2:10">
      <c r="B27" s="229"/>
      <c r="C27" s="230"/>
      <c r="D27" s="230"/>
      <c r="E27" s="230"/>
      <c r="F27" s="230"/>
      <c r="G27" s="231"/>
      <c r="H27" s="231"/>
      <c r="I27" s="231"/>
      <c r="J27" s="248"/>
    </row>
    <row r="28" customHeight="1" spans="2:11">
      <c r="B28" s="232" t="s">
        <v>26</v>
      </c>
      <c r="C28" s="232"/>
      <c r="D28" s="232"/>
      <c r="E28" s="232"/>
      <c r="F28" s="232"/>
      <c r="G28" s="232"/>
      <c r="H28" s="232"/>
      <c r="I28" s="232"/>
      <c r="J28" s="232"/>
      <c r="K28" s="232"/>
    </row>
    <row r="29" spans="2:11">
      <c r="B29" s="232" t="s">
        <v>27</v>
      </c>
      <c r="C29" s="232"/>
      <c r="D29" s="232"/>
      <c r="E29" s="232"/>
      <c r="F29" s="232"/>
      <c r="G29" s="232"/>
      <c r="H29" s="232"/>
      <c r="I29" s="232"/>
      <c r="J29" s="232"/>
      <c r="K29" s="232"/>
    </row>
    <row r="30" customHeight="1" spans="2:11">
      <c r="B30" s="232" t="s">
        <v>28</v>
      </c>
      <c r="C30" s="232"/>
      <c r="D30" s="232"/>
      <c r="E30" s="232"/>
      <c r="F30" s="232"/>
      <c r="G30" s="232"/>
      <c r="H30" s="232"/>
      <c r="I30" s="232"/>
      <c r="J30" s="232"/>
      <c r="K30" s="232"/>
    </row>
    <row r="31" ht="36.75" customHeight="1" spans="2:11"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customHeight="1" spans="2:11">
      <c r="B32" s="233" t="s">
        <v>29</v>
      </c>
      <c r="C32" s="233"/>
      <c r="D32" s="233"/>
      <c r="E32" s="233"/>
      <c r="F32" s="233"/>
      <c r="G32" s="233"/>
      <c r="H32" s="233"/>
      <c r="I32" s="233"/>
      <c r="J32" s="233"/>
      <c r="K32" s="233"/>
    </row>
    <row r="33" spans="2:11">
      <c r="B33" s="233"/>
      <c r="C33" s="233"/>
      <c r="D33" s="233"/>
      <c r="E33" s="233"/>
      <c r="F33" s="233"/>
      <c r="G33" s="233"/>
      <c r="H33" s="233"/>
      <c r="I33" s="233"/>
      <c r="J33" s="233"/>
      <c r="K33" s="233"/>
    </row>
  </sheetData>
  <mergeCells count="26">
    <mergeCell ref="B1:K1"/>
    <mergeCell ref="B2:K2"/>
    <mergeCell ref="B3:D3"/>
    <mergeCell ref="B4:K4"/>
    <mergeCell ref="B6:F6"/>
    <mergeCell ref="B7:F7"/>
    <mergeCell ref="B8:F8"/>
    <mergeCell ref="B9:F9"/>
    <mergeCell ref="B10:F10"/>
    <mergeCell ref="B11:F11"/>
    <mergeCell ref="B13:F13"/>
    <mergeCell ref="B14:F14"/>
    <mergeCell ref="B15:F15"/>
    <mergeCell ref="B17:F17"/>
    <mergeCell ref="B18:F18"/>
    <mergeCell ref="B19:F19"/>
    <mergeCell ref="B20:F20"/>
    <mergeCell ref="B21:F21"/>
    <mergeCell ref="B22:F22"/>
    <mergeCell ref="B23:F23"/>
    <mergeCell ref="B24:F24"/>
    <mergeCell ref="B26:K26"/>
    <mergeCell ref="B28:K28"/>
    <mergeCell ref="B29:K29"/>
    <mergeCell ref="B30:K31"/>
    <mergeCell ref="B32:K33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3"/>
  <sheetViews>
    <sheetView zoomScale="150" zoomScaleNormal="150" workbookViewId="0">
      <selection activeCell="E68" sqref="E68"/>
    </sheetView>
  </sheetViews>
  <sheetFormatPr defaultColWidth="9" defaultRowHeight="15"/>
  <cols>
    <col min="1" max="1" width="7.42857142857143" customWidth="1"/>
    <col min="2" max="2" width="8.42857142857143" customWidth="1"/>
    <col min="3" max="3" width="7.71428571428571" customWidth="1"/>
    <col min="4" max="4" width="34.1428571428571" customWidth="1"/>
    <col min="5" max="5" width="23.5714285714286" customWidth="1"/>
    <col min="6" max="7" width="23.2857142857143" customWidth="1"/>
    <col min="8" max="8" width="14.5714285714286" style="128" customWidth="1"/>
    <col min="9" max="9" width="14.1428571428571" customWidth="1"/>
  </cols>
  <sheetData>
    <row r="1" ht="42" customHeight="1" spans="1:11">
      <c r="A1" s="8" t="s">
        <v>30</v>
      </c>
      <c r="B1" s="8"/>
      <c r="C1" s="8"/>
      <c r="D1" s="8"/>
      <c r="E1" s="8"/>
      <c r="F1" s="8"/>
      <c r="G1" s="8"/>
      <c r="H1" s="8"/>
      <c r="I1" s="58"/>
      <c r="J1" s="58"/>
      <c r="K1" s="58"/>
    </row>
    <row r="2" ht="18" customHeight="1" spans="1:8">
      <c r="A2" s="9"/>
      <c r="B2" s="9"/>
      <c r="C2" s="9"/>
      <c r="D2" s="9"/>
      <c r="E2" s="9"/>
      <c r="F2" s="9"/>
      <c r="G2" s="9"/>
      <c r="H2" s="9"/>
    </row>
    <row r="3" ht="15.75" spans="1:8">
      <c r="A3" s="11" t="s">
        <v>1</v>
      </c>
      <c r="B3" s="11"/>
      <c r="C3" s="11"/>
      <c r="D3" s="11"/>
      <c r="E3" s="11"/>
      <c r="F3" s="11"/>
      <c r="G3" s="92"/>
      <c r="H3" s="92"/>
    </row>
    <row r="4" ht="18" spans="1:8">
      <c r="A4" s="9"/>
      <c r="B4" s="9"/>
      <c r="C4" s="9"/>
      <c r="D4" s="9"/>
      <c r="E4" s="9"/>
      <c r="F4" s="9"/>
      <c r="G4" s="10"/>
      <c r="H4" s="129"/>
    </row>
    <row r="5" ht="18" customHeight="1" spans="1:8">
      <c r="A5" s="11" t="s">
        <v>31</v>
      </c>
      <c r="B5" s="12"/>
      <c r="C5" s="12"/>
      <c r="D5" s="12"/>
      <c r="E5" s="12"/>
      <c r="F5" s="12"/>
      <c r="G5" s="12"/>
      <c r="H5" s="12"/>
    </row>
    <row r="6" ht="18" spans="1:8">
      <c r="A6" s="9"/>
      <c r="B6" s="9"/>
      <c r="C6" s="9"/>
      <c r="D6" s="9"/>
      <c r="E6" s="9"/>
      <c r="F6" s="9"/>
      <c r="G6" s="10"/>
      <c r="H6" s="129"/>
    </row>
    <row r="7" ht="15.75" spans="1:8">
      <c r="A7" s="11" t="s">
        <v>32</v>
      </c>
      <c r="B7" s="93"/>
      <c r="C7" s="93"/>
      <c r="D7" s="93"/>
      <c r="E7" s="93"/>
      <c r="F7" s="93"/>
      <c r="G7" s="93"/>
      <c r="H7" s="93"/>
    </row>
    <row r="8" ht="18" spans="1:9">
      <c r="A8" s="9"/>
      <c r="B8" s="9"/>
      <c r="C8" s="9"/>
      <c r="D8" s="9"/>
      <c r="E8" s="9"/>
      <c r="F8" s="15"/>
      <c r="G8" s="15"/>
      <c r="H8" s="15"/>
      <c r="I8" s="14"/>
    </row>
    <row r="9" ht="24.75" customHeight="1" spans="1:9">
      <c r="A9" s="16" t="s">
        <v>4</v>
      </c>
      <c r="B9" s="17"/>
      <c r="C9" s="17"/>
      <c r="D9" s="18"/>
      <c r="E9" s="256" t="s">
        <v>33</v>
      </c>
      <c r="F9" s="19" t="s">
        <v>6</v>
      </c>
      <c r="G9" s="256" t="s">
        <v>7</v>
      </c>
      <c r="H9" s="19" t="s">
        <v>8</v>
      </c>
      <c r="I9" s="19" t="s">
        <v>9</v>
      </c>
    </row>
    <row r="10" spans="1:9">
      <c r="A10" s="104">
        <v>1</v>
      </c>
      <c r="B10" s="105"/>
      <c r="C10" s="105"/>
      <c r="D10" s="106"/>
      <c r="E10" s="106">
        <v>2</v>
      </c>
      <c r="F10" s="95">
        <v>3</v>
      </c>
      <c r="G10" s="95">
        <v>4</v>
      </c>
      <c r="H10" s="96" t="s">
        <v>10</v>
      </c>
      <c r="I10" s="96" t="s">
        <v>11</v>
      </c>
    </row>
    <row r="11" spans="1:9">
      <c r="A11" s="104"/>
      <c r="B11" s="105"/>
      <c r="C11" s="105"/>
      <c r="D11" s="18" t="s">
        <v>34</v>
      </c>
      <c r="E11" s="106"/>
      <c r="F11" s="95"/>
      <c r="G11" s="95"/>
      <c r="H11" s="96"/>
      <c r="I11" s="96"/>
    </row>
    <row r="12" ht="15.75" customHeight="1" spans="1:9">
      <c r="A12" s="130">
        <v>6</v>
      </c>
      <c r="B12" s="130"/>
      <c r="C12" s="130"/>
      <c r="D12" s="130" t="s">
        <v>35</v>
      </c>
      <c r="E12" s="131">
        <f>E13+E30+E34+E38+E47+E52</f>
        <v>2123029.57</v>
      </c>
      <c r="F12" s="131">
        <f>F13+F30+F34+F38+F47+F52</f>
        <v>2110595.97</v>
      </c>
      <c r="G12" s="131">
        <f>G13+G30+G34+G38+G47+G52</f>
        <v>2601627.78</v>
      </c>
      <c r="H12" s="132">
        <f t="shared" ref="H12:H27" si="0">(G12/E12)*100</f>
        <v>122.543172114178</v>
      </c>
      <c r="I12" s="132">
        <f t="shared" ref="I12:I27" si="1">(G12/F12)*100</f>
        <v>123.265078536088</v>
      </c>
    </row>
    <row r="13" ht="25.5" spans="1:9">
      <c r="A13" s="133"/>
      <c r="B13" s="134">
        <v>63</v>
      </c>
      <c r="C13" s="134"/>
      <c r="D13" s="134" t="s">
        <v>36</v>
      </c>
      <c r="E13" s="135">
        <f>E17+E23+E14</f>
        <v>1798058.12</v>
      </c>
      <c r="F13" s="135">
        <f>F17+F23+F14</f>
        <v>1747077.21</v>
      </c>
      <c r="G13" s="135">
        <f>G17+G23+G14</f>
        <v>2172603.48</v>
      </c>
      <c r="H13" s="132">
        <f t="shared" si="0"/>
        <v>120.830548013654</v>
      </c>
      <c r="I13" s="132">
        <f t="shared" si="1"/>
        <v>124.356466191898</v>
      </c>
    </row>
    <row r="14" spans="1:9">
      <c r="A14" s="136"/>
      <c r="B14" s="137"/>
      <c r="C14" s="138">
        <v>53</v>
      </c>
      <c r="D14" s="257" t="s">
        <v>37</v>
      </c>
      <c r="E14" s="140">
        <f>E15</f>
        <v>0</v>
      </c>
      <c r="F14" s="140">
        <v>0</v>
      </c>
      <c r="G14" s="140">
        <f>G15</f>
        <v>0</v>
      </c>
      <c r="H14" s="132" t="e">
        <f t="shared" si="0"/>
        <v>#DIV/0!</v>
      </c>
      <c r="I14" s="132" t="e">
        <f t="shared" si="1"/>
        <v>#DIV/0!</v>
      </c>
    </row>
    <row r="15" spans="1:9">
      <c r="A15" s="136"/>
      <c r="B15" s="136">
        <v>634</v>
      </c>
      <c r="C15" s="138"/>
      <c r="D15" s="258" t="s">
        <v>38</v>
      </c>
      <c r="E15" s="120">
        <v>0</v>
      </c>
      <c r="F15" s="120"/>
      <c r="G15" s="120">
        <f>G16</f>
        <v>0</v>
      </c>
      <c r="H15" s="132" t="e">
        <f t="shared" si="0"/>
        <v>#DIV/0!</v>
      </c>
      <c r="I15" s="132" t="e">
        <f t="shared" si="1"/>
        <v>#DIV/0!</v>
      </c>
    </row>
    <row r="16" ht="22.5" spans="1:9">
      <c r="A16" s="136"/>
      <c r="B16" s="137">
        <v>6341</v>
      </c>
      <c r="C16" s="137"/>
      <c r="D16" s="258" t="s">
        <v>39</v>
      </c>
      <c r="E16" s="120">
        <v>0</v>
      </c>
      <c r="F16" s="120"/>
      <c r="G16" s="120">
        <v>0</v>
      </c>
      <c r="H16" s="132" t="e">
        <f t="shared" si="0"/>
        <v>#DIV/0!</v>
      </c>
      <c r="I16" s="132" t="e">
        <f t="shared" si="1"/>
        <v>#DIV/0!</v>
      </c>
    </row>
    <row r="17" s="124" customFormat="1" spans="1:9">
      <c r="A17" s="139"/>
      <c r="B17" s="139"/>
      <c r="C17" s="139">
        <v>57</v>
      </c>
      <c r="D17" s="257" t="s">
        <v>40</v>
      </c>
      <c r="E17" s="141">
        <f>E18+E21</f>
        <v>1722993.79</v>
      </c>
      <c r="F17" s="141">
        <v>1679517.58</v>
      </c>
      <c r="G17" s="141">
        <f>G18+G21</f>
        <v>2120077.58</v>
      </c>
      <c r="H17" s="132">
        <f t="shared" si="0"/>
        <v>123.046153288806</v>
      </c>
      <c r="I17" s="132">
        <f t="shared" si="1"/>
        <v>126.23134197857</v>
      </c>
    </row>
    <row r="18" ht="22.5" spans="1:9">
      <c r="A18" s="142"/>
      <c r="B18" s="143">
        <v>636</v>
      </c>
      <c r="C18" s="144"/>
      <c r="D18" s="258" t="s">
        <v>41</v>
      </c>
      <c r="E18" s="145">
        <f>E19+E20</f>
        <v>1722993.79</v>
      </c>
      <c r="F18" s="115"/>
      <c r="G18" s="145">
        <f>G19+G20</f>
        <v>2120077.58</v>
      </c>
      <c r="H18" s="132">
        <f t="shared" si="0"/>
        <v>123.046153288806</v>
      </c>
      <c r="I18" s="132" t="e">
        <f t="shared" si="1"/>
        <v>#DIV/0!</v>
      </c>
    </row>
    <row r="19" ht="22.5" spans="1:9">
      <c r="A19" s="142"/>
      <c r="B19" s="142">
        <v>6361</v>
      </c>
      <c r="C19" s="144"/>
      <c r="D19" s="258" t="s">
        <v>42</v>
      </c>
      <c r="E19" s="115">
        <v>1690832.57</v>
      </c>
      <c r="F19" s="115"/>
      <c r="G19" s="115">
        <v>2068911.96</v>
      </c>
      <c r="H19" s="132">
        <f t="shared" si="0"/>
        <v>122.360545728073</v>
      </c>
      <c r="I19" s="132" t="e">
        <f t="shared" si="1"/>
        <v>#DIV/0!</v>
      </c>
    </row>
    <row r="20" ht="22.5" spans="1:9">
      <c r="A20" s="142"/>
      <c r="B20" s="142">
        <v>6362</v>
      </c>
      <c r="C20" s="144"/>
      <c r="D20" s="258" t="s">
        <v>43</v>
      </c>
      <c r="E20" s="115">
        <v>32161.22</v>
      </c>
      <c r="F20" s="115"/>
      <c r="G20" s="115">
        <v>51165.62</v>
      </c>
      <c r="H20" s="132">
        <f t="shared" si="0"/>
        <v>159.091041944304</v>
      </c>
      <c r="I20" s="132" t="e">
        <f t="shared" si="1"/>
        <v>#DIV/0!</v>
      </c>
    </row>
    <row r="21" ht="22.5" spans="1:9">
      <c r="A21" s="142"/>
      <c r="B21" s="143">
        <v>639</v>
      </c>
      <c r="C21" s="144"/>
      <c r="D21" s="258" t="s">
        <v>44</v>
      </c>
      <c r="E21" s="145">
        <f>E22</f>
        <v>0</v>
      </c>
      <c r="F21" s="115"/>
      <c r="G21" s="145">
        <f>G22</f>
        <v>0</v>
      </c>
      <c r="H21" s="132" t="e">
        <f t="shared" si="0"/>
        <v>#DIV/0!</v>
      </c>
      <c r="I21" s="132" t="e">
        <f t="shared" si="1"/>
        <v>#DIV/0!</v>
      </c>
    </row>
    <row r="22" ht="22.5" spans="1:9">
      <c r="A22" s="142"/>
      <c r="B22" s="142">
        <v>6391</v>
      </c>
      <c r="C22" s="144"/>
      <c r="D22" s="258" t="s">
        <v>45</v>
      </c>
      <c r="E22" s="115">
        <v>0</v>
      </c>
      <c r="F22" s="115"/>
      <c r="G22" s="115">
        <v>0</v>
      </c>
      <c r="H22" s="132" t="e">
        <f t="shared" si="0"/>
        <v>#DIV/0!</v>
      </c>
      <c r="I22" s="132" t="e">
        <f t="shared" si="1"/>
        <v>#DIV/0!</v>
      </c>
    </row>
    <row r="23" s="124" customFormat="1" spans="1:9">
      <c r="A23" s="139"/>
      <c r="B23" s="139"/>
      <c r="C23" s="139">
        <v>5402</v>
      </c>
      <c r="D23" s="257" t="s">
        <v>46</v>
      </c>
      <c r="E23" s="141">
        <f>E27+E24</f>
        <v>75064.33</v>
      </c>
      <c r="F23" s="141">
        <v>67559.63</v>
      </c>
      <c r="G23" s="141">
        <f t="shared" ref="G23" si="2">G27+G24</f>
        <v>52525.9</v>
      </c>
      <c r="H23" s="132">
        <f t="shared" si="0"/>
        <v>69.9745138603115</v>
      </c>
      <c r="I23" s="132">
        <f t="shared" si="1"/>
        <v>77.7474654612525</v>
      </c>
    </row>
    <row r="24" s="124" customFormat="1" ht="22.5" spans="1:9">
      <c r="A24" s="139"/>
      <c r="B24" s="143">
        <v>632</v>
      </c>
      <c r="C24" s="139"/>
      <c r="D24" s="258" t="s">
        <v>47</v>
      </c>
      <c r="E24" s="146">
        <f>E25+E26</f>
        <v>0</v>
      </c>
      <c r="F24" s="146"/>
      <c r="G24" s="146">
        <f t="shared" ref="G24" si="3">G25+G26</f>
        <v>0</v>
      </c>
      <c r="H24" s="132" t="e">
        <f t="shared" si="0"/>
        <v>#DIV/0!</v>
      </c>
      <c r="I24" s="132" t="e">
        <f t="shared" si="1"/>
        <v>#DIV/0!</v>
      </c>
    </row>
    <row r="25" s="124" customFormat="1" spans="1:9">
      <c r="A25" s="139"/>
      <c r="B25" s="142">
        <v>6321</v>
      </c>
      <c r="C25" s="139"/>
      <c r="D25" s="258" t="s">
        <v>48</v>
      </c>
      <c r="E25" s="147"/>
      <c r="F25" s="147"/>
      <c r="G25" s="147">
        <v>0</v>
      </c>
      <c r="H25" s="132" t="e">
        <f t="shared" si="0"/>
        <v>#DIV/0!</v>
      </c>
      <c r="I25" s="132" t="e">
        <f t="shared" si="1"/>
        <v>#DIV/0!</v>
      </c>
    </row>
    <row r="26" s="124" customFormat="1" ht="22.5" spans="1:9">
      <c r="A26" s="139"/>
      <c r="B26" s="142">
        <v>6322</v>
      </c>
      <c r="C26" s="139"/>
      <c r="D26" s="258" t="s">
        <v>49</v>
      </c>
      <c r="E26" s="147"/>
      <c r="F26" s="147"/>
      <c r="G26" s="147">
        <v>0</v>
      </c>
      <c r="H26" s="132" t="e">
        <f t="shared" si="0"/>
        <v>#DIV/0!</v>
      </c>
      <c r="I26" s="132" t="e">
        <f t="shared" si="1"/>
        <v>#DIV/0!</v>
      </c>
    </row>
    <row r="27" s="125" customFormat="1" ht="22.5" spans="1:9">
      <c r="A27" s="142"/>
      <c r="B27" s="143">
        <v>639</v>
      </c>
      <c r="C27" s="142"/>
      <c r="D27" s="258" t="s">
        <v>44</v>
      </c>
      <c r="E27" s="145">
        <f>E28+E29</f>
        <v>75064.33</v>
      </c>
      <c r="F27" s="115"/>
      <c r="G27" s="145">
        <f>G28+G29</f>
        <v>52525.9</v>
      </c>
      <c r="H27" s="132">
        <f t="shared" si="0"/>
        <v>69.9745138603115</v>
      </c>
      <c r="I27" s="132" t="e">
        <f t="shared" si="1"/>
        <v>#DIV/0!</v>
      </c>
    </row>
    <row r="28" s="125" customFormat="1" ht="22.5" spans="1:9">
      <c r="A28" s="142"/>
      <c r="B28" s="142">
        <v>6391</v>
      </c>
      <c r="C28" s="142"/>
      <c r="D28" s="258" t="s">
        <v>45</v>
      </c>
      <c r="E28" s="115">
        <v>10481.73</v>
      </c>
      <c r="F28" s="115"/>
      <c r="G28" s="115">
        <v>7076.66</v>
      </c>
      <c r="H28" s="132"/>
      <c r="I28" s="132"/>
    </row>
    <row r="29" s="125" customFormat="1" ht="33.75" spans="1:9">
      <c r="A29" s="142"/>
      <c r="B29" s="142">
        <v>6393</v>
      </c>
      <c r="C29" s="142"/>
      <c r="D29" s="258" t="s">
        <v>50</v>
      </c>
      <c r="E29" s="115">
        <v>64582.6</v>
      </c>
      <c r="F29" s="115"/>
      <c r="G29" s="115">
        <v>45449.24</v>
      </c>
      <c r="H29" s="132">
        <f t="shared" ref="H29:H55" si="4">(G29/E29)*100</f>
        <v>70.373815857522</v>
      </c>
      <c r="I29" s="132" t="e">
        <f t="shared" ref="I29:I55" si="5">(G29/F29)*100</f>
        <v>#DIV/0!</v>
      </c>
    </row>
    <row r="30" spans="1:9">
      <c r="A30" s="148"/>
      <c r="B30" s="148">
        <v>64</v>
      </c>
      <c r="C30" s="149"/>
      <c r="D30" s="259" t="s">
        <v>51</v>
      </c>
      <c r="E30" s="135">
        <f t="shared" ref="E30:G30" si="6">E31</f>
        <v>0.05</v>
      </c>
      <c r="F30" s="135">
        <f t="shared" si="6"/>
        <v>0</v>
      </c>
      <c r="G30" s="135">
        <f t="shared" si="6"/>
        <v>3196.89</v>
      </c>
      <c r="H30" s="132">
        <f t="shared" si="4"/>
        <v>6393780</v>
      </c>
      <c r="I30" s="132" t="e">
        <f t="shared" si="5"/>
        <v>#DIV/0!</v>
      </c>
    </row>
    <row r="31" s="124" customFormat="1" spans="1:9">
      <c r="A31" s="139"/>
      <c r="B31" s="139"/>
      <c r="C31" s="139">
        <v>31</v>
      </c>
      <c r="D31" s="257" t="s">
        <v>52</v>
      </c>
      <c r="E31" s="141">
        <f>E32</f>
        <v>0.05</v>
      </c>
      <c r="F31" s="141"/>
      <c r="G31" s="141">
        <f>G32</f>
        <v>3196.89</v>
      </c>
      <c r="H31" s="132">
        <f t="shared" si="4"/>
        <v>6393780</v>
      </c>
      <c r="I31" s="132" t="e">
        <f t="shared" si="5"/>
        <v>#DIV/0!</v>
      </c>
    </row>
    <row r="32" spans="1:9">
      <c r="A32" s="142"/>
      <c r="B32" s="143">
        <v>641</v>
      </c>
      <c r="C32" s="144"/>
      <c r="D32" s="260" t="s">
        <v>53</v>
      </c>
      <c r="E32" s="145">
        <f>E33</f>
        <v>0.05</v>
      </c>
      <c r="F32" s="115"/>
      <c r="G32" s="145">
        <f>G33</f>
        <v>3196.89</v>
      </c>
      <c r="H32" s="132">
        <f t="shared" si="4"/>
        <v>6393780</v>
      </c>
      <c r="I32" s="132" t="e">
        <f t="shared" si="5"/>
        <v>#DIV/0!</v>
      </c>
    </row>
    <row r="33" ht="22.5" spans="1:9">
      <c r="A33" s="142"/>
      <c r="B33" s="142">
        <v>6413</v>
      </c>
      <c r="C33" s="144"/>
      <c r="D33" s="258" t="s">
        <v>54</v>
      </c>
      <c r="E33" s="115">
        <v>0.05</v>
      </c>
      <c r="F33" s="115"/>
      <c r="G33" s="115">
        <v>3196.89</v>
      </c>
      <c r="H33" s="132">
        <f t="shared" si="4"/>
        <v>6393780</v>
      </c>
      <c r="I33" s="132" t="e">
        <f t="shared" si="5"/>
        <v>#DIV/0!</v>
      </c>
    </row>
    <row r="34" ht="58.5" customHeight="1" spans="1:9">
      <c r="A34" s="148"/>
      <c r="B34" s="148">
        <v>65</v>
      </c>
      <c r="C34" s="149"/>
      <c r="D34" s="261" t="s">
        <v>55</v>
      </c>
      <c r="E34" s="135">
        <f t="shared" ref="E34:G34" si="7">E35</f>
        <v>57794.06</v>
      </c>
      <c r="F34" s="135">
        <f t="shared" si="7"/>
        <v>55919.42</v>
      </c>
      <c r="G34" s="135">
        <f t="shared" si="7"/>
        <v>55832.17</v>
      </c>
      <c r="H34" s="132">
        <f t="shared" si="4"/>
        <v>96.605377784499</v>
      </c>
      <c r="I34" s="132">
        <f t="shared" si="5"/>
        <v>99.8439719153024</v>
      </c>
    </row>
    <row r="35" s="124" customFormat="1" spans="1:9">
      <c r="A35" s="139"/>
      <c r="B35" s="139"/>
      <c r="C35" s="139">
        <v>41</v>
      </c>
      <c r="D35" s="257" t="s">
        <v>56</v>
      </c>
      <c r="E35" s="141">
        <f>E36</f>
        <v>57794.06</v>
      </c>
      <c r="F35" s="141">
        <v>55919.42</v>
      </c>
      <c r="G35" s="141">
        <f>G36</f>
        <v>55832.17</v>
      </c>
      <c r="H35" s="132">
        <f t="shared" si="4"/>
        <v>96.605377784499</v>
      </c>
      <c r="I35" s="132">
        <f t="shared" si="5"/>
        <v>99.8439719153024</v>
      </c>
    </row>
    <row r="36" spans="1:9">
      <c r="A36" s="142"/>
      <c r="B36" s="143">
        <v>652</v>
      </c>
      <c r="C36" s="144"/>
      <c r="D36" s="260" t="s">
        <v>57</v>
      </c>
      <c r="E36" s="145">
        <f>E37</f>
        <v>57794.06</v>
      </c>
      <c r="F36" s="115"/>
      <c r="G36" s="145">
        <f>G37</f>
        <v>55832.17</v>
      </c>
      <c r="H36" s="132">
        <f t="shared" si="4"/>
        <v>96.605377784499</v>
      </c>
      <c r="I36" s="132" t="e">
        <f t="shared" si="5"/>
        <v>#DIV/0!</v>
      </c>
    </row>
    <row r="37" spans="1:9">
      <c r="A37" s="142"/>
      <c r="B37" s="142">
        <v>6526</v>
      </c>
      <c r="C37" s="144"/>
      <c r="D37" s="260" t="s">
        <v>58</v>
      </c>
      <c r="E37" s="115">
        <v>57794.06</v>
      </c>
      <c r="F37" s="115"/>
      <c r="G37" s="115">
        <v>55832.17</v>
      </c>
      <c r="H37" s="132">
        <f t="shared" si="4"/>
        <v>96.605377784499</v>
      </c>
      <c r="I37" s="132" t="e">
        <f t="shared" si="5"/>
        <v>#DIV/0!</v>
      </c>
    </row>
    <row r="38" ht="25.5" spans="1:9">
      <c r="A38" s="148"/>
      <c r="B38" s="148">
        <v>66</v>
      </c>
      <c r="C38" s="149"/>
      <c r="D38" s="261" t="s">
        <v>59</v>
      </c>
      <c r="E38" s="135">
        <f>E40+E44</f>
        <v>11899.3</v>
      </c>
      <c r="F38" s="135">
        <f>F39+F43</f>
        <v>12072.21</v>
      </c>
      <c r="G38" s="135">
        <f>G40+G44</f>
        <v>10448.77</v>
      </c>
      <c r="H38" s="132">
        <f t="shared" si="4"/>
        <v>87.8099552074492</v>
      </c>
      <c r="I38" s="132">
        <f t="shared" si="5"/>
        <v>86.5522551380402</v>
      </c>
    </row>
    <row r="39" s="124" customFormat="1" spans="1:9">
      <c r="A39" s="139"/>
      <c r="B39" s="139"/>
      <c r="C39" s="139">
        <v>31</v>
      </c>
      <c r="D39" s="257" t="s">
        <v>52</v>
      </c>
      <c r="E39" s="141">
        <f>E40</f>
        <v>11177.72</v>
      </c>
      <c r="F39" s="141">
        <v>11350.63</v>
      </c>
      <c r="G39" s="141">
        <f>G40</f>
        <v>10398.77</v>
      </c>
      <c r="H39" s="132">
        <f t="shared" si="4"/>
        <v>93.0312264039536</v>
      </c>
      <c r="I39" s="132">
        <f t="shared" si="5"/>
        <v>91.6140337584786</v>
      </c>
    </row>
    <row r="40" ht="22.5" spans="1:9">
      <c r="A40" s="142"/>
      <c r="B40" s="143">
        <v>661</v>
      </c>
      <c r="C40" s="144"/>
      <c r="D40" s="258" t="s">
        <v>60</v>
      </c>
      <c r="E40" s="145">
        <f>E41+E42</f>
        <v>11177.72</v>
      </c>
      <c r="F40" s="115"/>
      <c r="G40" s="145">
        <f>G41+G42</f>
        <v>10398.77</v>
      </c>
      <c r="H40" s="132">
        <f t="shared" si="4"/>
        <v>93.0312264039536</v>
      </c>
      <c r="I40" s="132" t="e">
        <f t="shared" si="5"/>
        <v>#DIV/0!</v>
      </c>
    </row>
    <row r="41" spans="1:9">
      <c r="A41" s="142"/>
      <c r="B41" s="142">
        <v>6614</v>
      </c>
      <c r="C41" s="144"/>
      <c r="D41" s="260" t="s">
        <v>61</v>
      </c>
      <c r="E41" s="115">
        <v>282.31</v>
      </c>
      <c r="F41" s="115"/>
      <c r="G41" s="115">
        <v>0</v>
      </c>
      <c r="H41" s="132">
        <f t="shared" si="4"/>
        <v>0</v>
      </c>
      <c r="I41" s="132" t="e">
        <f t="shared" si="5"/>
        <v>#DIV/0!</v>
      </c>
    </row>
    <row r="42" spans="1:9">
      <c r="A42" s="142"/>
      <c r="B42" s="142">
        <v>6615</v>
      </c>
      <c r="C42" s="144"/>
      <c r="D42" s="260" t="s">
        <v>62</v>
      </c>
      <c r="E42" s="115">
        <v>10895.41</v>
      </c>
      <c r="F42" s="115"/>
      <c r="G42" s="115">
        <v>10398.77</v>
      </c>
      <c r="H42" s="132">
        <f t="shared" si="4"/>
        <v>95.4417502416155</v>
      </c>
      <c r="I42" s="132" t="e">
        <f t="shared" si="5"/>
        <v>#DIV/0!</v>
      </c>
    </row>
    <row r="43" s="124" customFormat="1" spans="1:9">
      <c r="A43" s="139"/>
      <c r="B43" s="139"/>
      <c r="C43" s="139">
        <v>6103</v>
      </c>
      <c r="D43" s="257" t="s">
        <v>63</v>
      </c>
      <c r="E43" s="141">
        <f>E44</f>
        <v>721.58</v>
      </c>
      <c r="F43" s="141">
        <v>721.58</v>
      </c>
      <c r="G43" s="141">
        <f>G44</f>
        <v>50</v>
      </c>
      <c r="H43" s="132">
        <f t="shared" si="4"/>
        <v>6.92923861526095</v>
      </c>
      <c r="I43" s="132">
        <f t="shared" si="5"/>
        <v>6.92923861526095</v>
      </c>
    </row>
    <row r="44" ht="33.75" spans="1:9">
      <c r="A44" s="142"/>
      <c r="B44" s="143">
        <v>663</v>
      </c>
      <c r="C44" s="144"/>
      <c r="D44" s="258" t="s">
        <v>64</v>
      </c>
      <c r="E44" s="145">
        <f>E45+E46</f>
        <v>721.58</v>
      </c>
      <c r="F44" s="115"/>
      <c r="G44" s="145">
        <f>G45+G46</f>
        <v>50</v>
      </c>
      <c r="H44" s="132">
        <f t="shared" si="4"/>
        <v>6.92923861526095</v>
      </c>
      <c r="I44" s="132" t="e">
        <f t="shared" si="5"/>
        <v>#DIV/0!</v>
      </c>
    </row>
    <row r="45" spans="1:9">
      <c r="A45" s="142"/>
      <c r="B45" s="142">
        <v>6631</v>
      </c>
      <c r="C45" s="144"/>
      <c r="D45" s="260" t="s">
        <v>65</v>
      </c>
      <c r="E45" s="115">
        <v>721.58</v>
      </c>
      <c r="F45" s="115"/>
      <c r="G45" s="115">
        <v>50</v>
      </c>
      <c r="H45" s="132">
        <f t="shared" si="4"/>
        <v>6.92923861526095</v>
      </c>
      <c r="I45" s="132" t="e">
        <f t="shared" si="5"/>
        <v>#DIV/0!</v>
      </c>
    </row>
    <row r="46" spans="1:9">
      <c r="A46" s="142"/>
      <c r="B46" s="142">
        <v>6632</v>
      </c>
      <c r="C46" s="144"/>
      <c r="D46" s="260" t="s">
        <v>66</v>
      </c>
      <c r="E46" s="115">
        <v>0</v>
      </c>
      <c r="F46" s="115"/>
      <c r="G46" s="115">
        <v>0</v>
      </c>
      <c r="H46" s="132" t="e">
        <f t="shared" si="4"/>
        <v>#DIV/0!</v>
      </c>
      <c r="I46" s="132" t="e">
        <f t="shared" si="5"/>
        <v>#DIV/0!</v>
      </c>
    </row>
    <row r="47" ht="25.5" spans="1:9">
      <c r="A47" s="148"/>
      <c r="B47" s="148">
        <v>67</v>
      </c>
      <c r="C47" s="149"/>
      <c r="D47" s="134" t="s">
        <v>67</v>
      </c>
      <c r="E47" s="135">
        <f>E48</f>
        <v>255278.04</v>
      </c>
      <c r="F47" s="135">
        <f>F48</f>
        <v>295527.13</v>
      </c>
      <c r="G47" s="135">
        <f>G48</f>
        <v>359546.47</v>
      </c>
      <c r="H47" s="132">
        <f t="shared" si="4"/>
        <v>140.845044877342</v>
      </c>
      <c r="I47" s="132">
        <f t="shared" si="5"/>
        <v>121.66276240019</v>
      </c>
    </row>
    <row r="48" s="124" customFormat="1" spans="1:9">
      <c r="A48" s="139"/>
      <c r="B48" s="139"/>
      <c r="C48" s="139">
        <v>11</v>
      </c>
      <c r="D48" s="257" t="s">
        <v>68</v>
      </c>
      <c r="E48" s="141">
        <f>E49</f>
        <v>255278.04</v>
      </c>
      <c r="F48" s="141">
        <v>295527.13</v>
      </c>
      <c r="G48" s="141">
        <f>G49</f>
        <v>359546.47</v>
      </c>
      <c r="H48" s="132">
        <f t="shared" si="4"/>
        <v>140.845044877342</v>
      </c>
      <c r="I48" s="132">
        <f t="shared" si="5"/>
        <v>121.66276240019</v>
      </c>
    </row>
    <row r="49" ht="33.75" spans="1:9">
      <c r="A49" s="142"/>
      <c r="B49" s="142">
        <v>671</v>
      </c>
      <c r="C49" s="144"/>
      <c r="D49" s="258" t="s">
        <v>69</v>
      </c>
      <c r="E49" s="115">
        <f>E50+E51</f>
        <v>255278.04</v>
      </c>
      <c r="F49" s="115"/>
      <c r="G49" s="115">
        <f>G50+G51</f>
        <v>359546.47</v>
      </c>
      <c r="H49" s="132">
        <f t="shared" si="4"/>
        <v>140.845044877342</v>
      </c>
      <c r="I49" s="132" t="e">
        <f t="shared" si="5"/>
        <v>#DIV/0!</v>
      </c>
    </row>
    <row r="50" ht="22.5" spans="1:9">
      <c r="A50" s="142"/>
      <c r="B50" s="142">
        <v>6711</v>
      </c>
      <c r="C50" s="144"/>
      <c r="D50" s="258" t="s">
        <v>70</v>
      </c>
      <c r="E50" s="115">
        <v>247316.65</v>
      </c>
      <c r="F50" s="115"/>
      <c r="G50" s="115">
        <v>321988.22</v>
      </c>
      <c r="H50" s="132">
        <f t="shared" si="4"/>
        <v>130.192698308019</v>
      </c>
      <c r="I50" s="132" t="e">
        <f t="shared" si="5"/>
        <v>#DIV/0!</v>
      </c>
    </row>
    <row r="51" ht="33.75" spans="1:9">
      <c r="A51" s="142"/>
      <c r="B51" s="142">
        <v>6712</v>
      </c>
      <c r="C51" s="144"/>
      <c r="D51" s="258" t="s">
        <v>71</v>
      </c>
      <c r="E51" s="115">
        <v>7961.39</v>
      </c>
      <c r="F51" s="115"/>
      <c r="G51" s="115">
        <v>37558.25</v>
      </c>
      <c r="H51" s="132">
        <f t="shared" si="4"/>
        <v>471.754932241732</v>
      </c>
      <c r="I51" s="132" t="e">
        <f t="shared" si="5"/>
        <v>#DIV/0!</v>
      </c>
    </row>
    <row r="52" spans="1:9">
      <c r="A52" s="148"/>
      <c r="B52" s="148">
        <v>68</v>
      </c>
      <c r="C52" s="149"/>
      <c r="D52" s="261" t="s">
        <v>72</v>
      </c>
      <c r="E52" s="135">
        <f t="shared" ref="E52" si="8">E55</f>
        <v>0</v>
      </c>
      <c r="F52" s="135">
        <f>F53</f>
        <v>0</v>
      </c>
      <c r="G52" s="135">
        <f>G55</f>
        <v>0</v>
      </c>
      <c r="H52" s="132" t="e">
        <f t="shared" si="4"/>
        <v>#DIV/0!</v>
      </c>
      <c r="I52" s="132" t="e">
        <f t="shared" si="5"/>
        <v>#DIV/0!</v>
      </c>
    </row>
    <row r="53" s="126" customFormat="1" spans="1:9">
      <c r="A53" s="151"/>
      <c r="B53" s="151"/>
      <c r="C53" s="139">
        <v>31</v>
      </c>
      <c r="D53" s="257" t="s">
        <v>52</v>
      </c>
      <c r="E53" s="152">
        <v>0</v>
      </c>
      <c r="F53" s="153">
        <v>0</v>
      </c>
      <c r="G53" s="153">
        <f>G54</f>
        <v>0</v>
      </c>
      <c r="H53" s="132" t="e">
        <f t="shared" si="4"/>
        <v>#DIV/0!</v>
      </c>
      <c r="I53" s="132" t="e">
        <f t="shared" si="5"/>
        <v>#DIV/0!</v>
      </c>
    </row>
    <row r="54" s="126" customFormat="1" spans="1:9">
      <c r="A54" s="151"/>
      <c r="B54" s="151">
        <v>683</v>
      </c>
      <c r="C54" s="139"/>
      <c r="D54" s="260" t="s">
        <v>73</v>
      </c>
      <c r="E54" s="147">
        <v>0</v>
      </c>
      <c r="F54" s="120"/>
      <c r="G54" s="120">
        <f>G55</f>
        <v>0</v>
      </c>
      <c r="H54" s="132" t="e">
        <f t="shared" si="4"/>
        <v>#DIV/0!</v>
      </c>
      <c r="I54" s="132" t="e">
        <f t="shared" si="5"/>
        <v>#DIV/0!</v>
      </c>
    </row>
    <row r="55" s="127" customFormat="1" spans="1:9">
      <c r="A55" s="154"/>
      <c r="B55" s="154">
        <v>6831</v>
      </c>
      <c r="C55" s="155"/>
      <c r="D55" s="260" t="s">
        <v>73</v>
      </c>
      <c r="E55" s="147">
        <v>0</v>
      </c>
      <c r="F55" s="147"/>
      <c r="G55" s="147">
        <v>0</v>
      </c>
      <c r="H55" s="132" t="e">
        <f t="shared" si="4"/>
        <v>#DIV/0!</v>
      </c>
      <c r="I55" s="132" t="e">
        <f t="shared" si="5"/>
        <v>#DIV/0!</v>
      </c>
    </row>
    <row r="56" s="127" customFormat="1" spans="1:8">
      <c r="A56" s="156"/>
      <c r="B56" s="156"/>
      <c r="C56" s="157"/>
      <c r="D56" s="157"/>
      <c r="E56" s="157"/>
      <c r="F56" s="158"/>
      <c r="G56" s="158"/>
      <c r="H56" s="159"/>
    </row>
    <row r="57" s="127" customFormat="1" spans="1:8">
      <c r="A57" s="156"/>
      <c r="B57" s="156"/>
      <c r="C57" s="157"/>
      <c r="D57" s="157"/>
      <c r="E57" s="157"/>
      <c r="F57" s="158"/>
      <c r="G57" s="158"/>
      <c r="H57" s="159"/>
    </row>
    <row r="58" ht="15.75" customHeight="1" spans="1:8">
      <c r="A58" s="11" t="s">
        <v>74</v>
      </c>
      <c r="B58" s="93"/>
      <c r="C58" s="93"/>
      <c r="D58" s="93"/>
      <c r="E58" s="93"/>
      <c r="F58" s="93"/>
      <c r="G58" s="93"/>
      <c r="H58" s="93"/>
    </row>
    <row r="59" spans="1:8">
      <c r="A59" s="160"/>
      <c r="B59" s="160"/>
      <c r="C59" s="161"/>
      <c r="D59" s="161"/>
      <c r="E59" s="161"/>
      <c r="F59" s="162"/>
      <c r="G59" s="162"/>
      <c r="H59" s="163"/>
    </row>
    <row r="60" ht="25.5" spans="1:9">
      <c r="A60" s="16" t="s">
        <v>4</v>
      </c>
      <c r="B60" s="17"/>
      <c r="C60" s="17"/>
      <c r="D60" s="18"/>
      <c r="E60" s="256" t="s">
        <v>33</v>
      </c>
      <c r="F60" s="19" t="s">
        <v>6</v>
      </c>
      <c r="G60" s="256" t="s">
        <v>7</v>
      </c>
      <c r="H60" s="19" t="s">
        <v>8</v>
      </c>
      <c r="I60" s="19" t="s">
        <v>9</v>
      </c>
    </row>
    <row r="61" spans="1:9">
      <c r="A61" s="164">
        <v>1</v>
      </c>
      <c r="B61" s="165"/>
      <c r="C61" s="165"/>
      <c r="D61" s="166"/>
      <c r="E61" s="166">
        <v>2</v>
      </c>
      <c r="F61" s="167">
        <v>3</v>
      </c>
      <c r="G61" s="167">
        <v>4</v>
      </c>
      <c r="H61" s="96" t="s">
        <v>10</v>
      </c>
      <c r="I61" s="96" t="s">
        <v>11</v>
      </c>
    </row>
    <row r="62" spans="1:9">
      <c r="A62" s="168">
        <v>9</v>
      </c>
      <c r="B62" s="168"/>
      <c r="C62" s="168"/>
      <c r="D62" s="168" t="s">
        <v>75</v>
      </c>
      <c r="E62" s="168"/>
      <c r="F62" s="169"/>
      <c r="G62" s="169"/>
      <c r="H62" s="170"/>
      <c r="I62" s="172"/>
    </row>
    <row r="63" spans="1:9">
      <c r="A63" s="133"/>
      <c r="B63" s="134">
        <v>92</v>
      </c>
      <c r="C63" s="134"/>
      <c r="D63" s="134" t="s">
        <v>76</v>
      </c>
      <c r="E63" s="135">
        <f>SUM(E64:E69)</f>
        <v>-46157.08</v>
      </c>
      <c r="F63" s="135">
        <f>SUM(F64:F69)</f>
        <v>12417.4</v>
      </c>
      <c r="G63" s="135">
        <f>SUM(G64:G69)</f>
        <v>16833.71</v>
      </c>
      <c r="H63" s="132">
        <f>G63/E63*100</f>
        <v>-36.47048296816</v>
      </c>
      <c r="I63" s="173">
        <f>G63/F63*100</f>
        <v>135.565496802873</v>
      </c>
    </row>
    <row r="64" spans="1:9">
      <c r="A64" s="142"/>
      <c r="B64" s="142"/>
      <c r="C64" s="144">
        <v>9231</v>
      </c>
      <c r="D64" s="262" t="s">
        <v>77</v>
      </c>
      <c r="E64" s="171">
        <v>-17127</v>
      </c>
      <c r="F64" s="115">
        <v>1061</v>
      </c>
      <c r="G64" s="115">
        <v>7871.03</v>
      </c>
      <c r="H64" s="132">
        <f t="shared" ref="H64:H69" si="9">G64/E64*100</f>
        <v>-45.9568517545396</v>
      </c>
      <c r="I64" s="173">
        <f t="shared" ref="I64:I69" si="10">G64/F64*100</f>
        <v>741.85014137606</v>
      </c>
    </row>
    <row r="65" spans="1:9">
      <c r="A65" s="142"/>
      <c r="B65" s="142"/>
      <c r="C65" s="144">
        <v>9241</v>
      </c>
      <c r="D65" s="262" t="s">
        <v>56</v>
      </c>
      <c r="E65" s="115">
        <v>-7510.87</v>
      </c>
      <c r="F65" s="115">
        <v>3500</v>
      </c>
      <c r="G65" s="115">
        <v>5889.33</v>
      </c>
      <c r="H65" s="132">
        <f t="shared" si="9"/>
        <v>-78.4107566766566</v>
      </c>
      <c r="I65" s="173">
        <f t="shared" si="10"/>
        <v>168.266571428571</v>
      </c>
    </row>
    <row r="66" spans="1:9">
      <c r="A66" s="142"/>
      <c r="B66" s="142"/>
      <c r="C66" s="144">
        <v>92530</v>
      </c>
      <c r="D66" s="262" t="s">
        <v>78</v>
      </c>
      <c r="E66" s="115">
        <v>0</v>
      </c>
      <c r="F66" s="115">
        <v>0</v>
      </c>
      <c r="G66" s="115">
        <v>0</v>
      </c>
      <c r="H66" s="132" t="e">
        <f t="shared" si="9"/>
        <v>#DIV/0!</v>
      </c>
      <c r="I66" s="173" t="e">
        <f t="shared" si="10"/>
        <v>#DIV/0!</v>
      </c>
    </row>
    <row r="67" spans="1:9">
      <c r="A67" s="142"/>
      <c r="B67" s="142"/>
      <c r="C67" s="144">
        <v>925402</v>
      </c>
      <c r="D67" s="262" t="s">
        <v>79</v>
      </c>
      <c r="E67" s="115">
        <v>-21519.21</v>
      </c>
      <c r="F67" s="115">
        <v>7856.4</v>
      </c>
      <c r="G67" s="115">
        <v>339.35</v>
      </c>
      <c r="H67" s="132">
        <f t="shared" si="9"/>
        <v>-1.5769630948348</v>
      </c>
      <c r="I67" s="173">
        <f t="shared" si="10"/>
        <v>4.3194083804287</v>
      </c>
    </row>
    <row r="68" spans="1:9">
      <c r="A68" s="142"/>
      <c r="B68" s="142"/>
      <c r="C68" s="144">
        <v>9257</v>
      </c>
      <c r="D68" s="262" t="s">
        <v>40</v>
      </c>
      <c r="E68" s="115">
        <v>0</v>
      </c>
      <c r="F68" s="115">
        <v>0</v>
      </c>
      <c r="G68" s="115">
        <v>2734</v>
      </c>
      <c r="H68" s="132" t="e">
        <f t="shared" si="9"/>
        <v>#DIV/0!</v>
      </c>
      <c r="I68" s="173" t="e">
        <f t="shared" si="10"/>
        <v>#DIV/0!</v>
      </c>
    </row>
    <row r="69" spans="1:9">
      <c r="A69" s="142"/>
      <c r="B69" s="142"/>
      <c r="C69" s="144">
        <v>926103</v>
      </c>
      <c r="D69" s="262" t="s">
        <v>63</v>
      </c>
      <c r="E69" s="115">
        <v>0</v>
      </c>
      <c r="F69" s="115">
        <v>0</v>
      </c>
      <c r="G69" s="115">
        <v>0</v>
      </c>
      <c r="H69" s="132" t="e">
        <f t="shared" si="9"/>
        <v>#DIV/0!</v>
      </c>
      <c r="I69" s="173" t="e">
        <f t="shared" si="10"/>
        <v>#DIV/0!</v>
      </c>
    </row>
    <row r="70" spans="1:9">
      <c r="A70" s="142"/>
      <c r="B70" s="142"/>
      <c r="C70" s="144"/>
      <c r="D70" s="144"/>
      <c r="E70" s="144"/>
      <c r="F70" s="174"/>
      <c r="G70" s="174"/>
      <c r="H70" s="170"/>
      <c r="I70" s="172"/>
    </row>
    <row r="71" s="127" customFormat="1" spans="1:8">
      <c r="A71" s="156"/>
      <c r="B71" s="156"/>
      <c r="C71" s="157"/>
      <c r="D71" s="157"/>
      <c r="E71" s="157"/>
      <c r="F71" s="158"/>
      <c r="G71" s="158"/>
      <c r="H71" s="159"/>
    </row>
    <row r="72" ht="15.75" spans="1:8">
      <c r="A72" s="11" t="s">
        <v>80</v>
      </c>
      <c r="B72" s="93"/>
      <c r="C72" s="93"/>
      <c r="D72" s="93"/>
      <c r="E72" s="93"/>
      <c r="F72" s="93"/>
      <c r="G72" s="93"/>
      <c r="H72" s="93"/>
    </row>
    <row r="73" ht="18" spans="1:9">
      <c r="A73" s="9"/>
      <c r="B73" s="9"/>
      <c r="C73" s="9"/>
      <c r="D73" s="9"/>
      <c r="E73" s="9"/>
      <c r="F73" s="15"/>
      <c r="G73" s="15"/>
      <c r="H73" s="15"/>
      <c r="I73" s="14"/>
    </row>
    <row r="74" ht="25.5" spans="1:9">
      <c r="A74" s="16" t="s">
        <v>4</v>
      </c>
      <c r="B74" s="17"/>
      <c r="C74" s="17"/>
      <c r="D74" s="18"/>
      <c r="E74" s="256" t="s">
        <v>33</v>
      </c>
      <c r="F74" s="19" t="s">
        <v>6</v>
      </c>
      <c r="G74" s="256" t="s">
        <v>7</v>
      </c>
      <c r="H74" s="19" t="s">
        <v>8</v>
      </c>
      <c r="I74" s="19" t="s">
        <v>9</v>
      </c>
    </row>
    <row r="75" spans="1:9">
      <c r="A75" s="164">
        <v>1</v>
      </c>
      <c r="B75" s="165"/>
      <c r="C75" s="165"/>
      <c r="D75" s="166"/>
      <c r="E75" s="166">
        <v>2</v>
      </c>
      <c r="F75" s="167">
        <v>3</v>
      </c>
      <c r="G75" s="167">
        <v>4</v>
      </c>
      <c r="H75" s="96" t="s">
        <v>10</v>
      </c>
      <c r="I75" s="96" t="s">
        <v>11</v>
      </c>
    </row>
    <row r="76" spans="1:9">
      <c r="A76" s="164"/>
      <c r="B76" s="165"/>
      <c r="C76" s="165"/>
      <c r="D76" s="18" t="s">
        <v>81</v>
      </c>
      <c r="E76" s="175">
        <f>E77+E127</f>
        <v>2169186.65</v>
      </c>
      <c r="F76" s="175">
        <f t="shared" ref="F76:G76" si="11">F77+F127</f>
        <v>2123013.37</v>
      </c>
      <c r="G76" s="175">
        <f t="shared" si="11"/>
        <v>2590450.83</v>
      </c>
      <c r="H76" s="176">
        <f>(G76/E76)*100</f>
        <v>119.420374913334</v>
      </c>
      <c r="I76" s="185">
        <f>(G76/F76)*100</f>
        <v>122.017640896911</v>
      </c>
    </row>
    <row r="77" ht="15.75" customHeight="1" spans="1:12">
      <c r="A77" s="168">
        <v>3</v>
      </c>
      <c r="B77" s="168"/>
      <c r="C77" s="168"/>
      <c r="D77" s="168" t="s">
        <v>82</v>
      </c>
      <c r="E77" s="119">
        <f>E78+E85+E117+E121+E125</f>
        <v>2123788.17</v>
      </c>
      <c r="F77" s="119">
        <f t="shared" ref="F77:G77" si="12">F78+F85+F117+F121+F125</f>
        <v>2064068.24</v>
      </c>
      <c r="G77" s="119">
        <f t="shared" si="12"/>
        <v>2534766.38</v>
      </c>
      <c r="H77" s="176">
        <f>(G77/E77)*100</f>
        <v>119.351186516874</v>
      </c>
      <c r="I77" s="185">
        <f>(G77/F77)*100</f>
        <v>122.804388482815</v>
      </c>
      <c r="L77" s="7"/>
    </row>
    <row r="78" ht="15.75" customHeight="1" spans="1:9">
      <c r="A78" s="133"/>
      <c r="B78" s="134">
        <v>31</v>
      </c>
      <c r="C78" s="134"/>
      <c r="D78" s="134" t="s">
        <v>83</v>
      </c>
      <c r="E78" s="135">
        <f>E79+E81+E83</f>
        <v>1718882.89</v>
      </c>
      <c r="F78" s="135">
        <v>1679785.15</v>
      </c>
      <c r="G78" s="135">
        <f t="shared" ref="G78" si="13">G79+G81+G83</f>
        <v>2113687.8</v>
      </c>
      <c r="H78" s="177">
        <f t="shared" ref="H78:H138" si="14">(G78/E78)*100</f>
        <v>122.968691601788</v>
      </c>
      <c r="I78" s="186">
        <f>(G78/F78)*100</f>
        <v>125.830842116922</v>
      </c>
    </row>
    <row r="79" spans="1:9">
      <c r="A79" s="142"/>
      <c r="B79" s="143">
        <v>311</v>
      </c>
      <c r="C79" s="144"/>
      <c r="D79" s="258" t="s">
        <v>84</v>
      </c>
      <c r="E79" s="145">
        <f>E80</f>
        <v>1416522</v>
      </c>
      <c r="F79" s="145"/>
      <c r="G79" s="145">
        <f t="shared" ref="G79" si="15">G80</f>
        <v>1745534.8</v>
      </c>
      <c r="H79" s="176">
        <f t="shared" si="14"/>
        <v>123.226804807832</v>
      </c>
      <c r="I79" s="185"/>
    </row>
    <row r="80" spans="1:9">
      <c r="A80" s="142"/>
      <c r="B80" s="142">
        <v>3111</v>
      </c>
      <c r="C80" s="144"/>
      <c r="D80" s="258" t="s">
        <v>85</v>
      </c>
      <c r="E80" s="115">
        <v>1416522</v>
      </c>
      <c r="F80" s="115"/>
      <c r="G80" s="115">
        <v>1745534.8</v>
      </c>
      <c r="H80" s="176">
        <f t="shared" si="14"/>
        <v>123.226804807832</v>
      </c>
      <c r="I80" s="185"/>
    </row>
    <row r="81" spans="1:9">
      <c r="A81" s="142"/>
      <c r="B81" s="143">
        <v>312</v>
      </c>
      <c r="C81" s="144"/>
      <c r="D81" s="258" t="s">
        <v>86</v>
      </c>
      <c r="E81" s="145">
        <f>E82</f>
        <v>68591.05</v>
      </c>
      <c r="F81" s="145"/>
      <c r="G81" s="145">
        <f t="shared" ref="G81" si="16">G82</f>
        <v>80139.71</v>
      </c>
      <c r="H81" s="176">
        <f t="shared" si="14"/>
        <v>116.836978002232</v>
      </c>
      <c r="I81" s="185"/>
    </row>
    <row r="82" spans="1:9">
      <c r="A82" s="142"/>
      <c r="B82" s="142">
        <v>3121</v>
      </c>
      <c r="C82" s="144"/>
      <c r="D82" s="258" t="s">
        <v>86</v>
      </c>
      <c r="E82" s="115">
        <v>68591.05</v>
      </c>
      <c r="F82" s="115"/>
      <c r="G82" s="115">
        <v>80139.71</v>
      </c>
      <c r="H82" s="176">
        <f t="shared" si="14"/>
        <v>116.836978002232</v>
      </c>
      <c r="I82" s="185"/>
    </row>
    <row r="83" spans="1:9">
      <c r="A83" s="142"/>
      <c r="B83" s="143">
        <v>313</v>
      </c>
      <c r="C83" s="144"/>
      <c r="D83" s="258" t="s">
        <v>87</v>
      </c>
      <c r="E83" s="145">
        <f>E84</f>
        <v>233769.84</v>
      </c>
      <c r="F83" s="145"/>
      <c r="G83" s="145">
        <f t="shared" ref="G83" si="17">G84</f>
        <v>288013.29</v>
      </c>
      <c r="H83" s="176">
        <f t="shared" si="14"/>
        <v>123.20378454295</v>
      </c>
      <c r="I83" s="185"/>
    </row>
    <row r="84" ht="22.5" spans="1:9">
      <c r="A84" s="142"/>
      <c r="B84" s="142">
        <v>3132</v>
      </c>
      <c r="C84" s="144"/>
      <c r="D84" s="258" t="s">
        <v>88</v>
      </c>
      <c r="E84" s="115">
        <v>233769.84</v>
      </c>
      <c r="F84" s="115"/>
      <c r="G84" s="115">
        <v>288013.29</v>
      </c>
      <c r="H84" s="176">
        <f t="shared" si="14"/>
        <v>123.20378454295</v>
      </c>
      <c r="I84" s="185"/>
    </row>
    <row r="85" spans="1:9">
      <c r="A85" s="148"/>
      <c r="B85" s="148">
        <v>32</v>
      </c>
      <c r="C85" s="149"/>
      <c r="D85" s="259" t="s">
        <v>89</v>
      </c>
      <c r="E85" s="135">
        <f>E86+E91+E98+E107+E109</f>
        <v>338424.15</v>
      </c>
      <c r="F85" s="135">
        <v>321059.7</v>
      </c>
      <c r="G85" s="135">
        <f t="shared" ref="G85" si="18">G86+G91+G98+G107+G109</f>
        <v>344989.97</v>
      </c>
      <c r="H85" s="177">
        <f t="shared" si="14"/>
        <v>101.940115680279</v>
      </c>
      <c r="I85" s="186">
        <f>(G85/F85)*100</f>
        <v>107.453526555965</v>
      </c>
    </row>
    <row r="86" spans="1:9">
      <c r="A86" s="142"/>
      <c r="B86" s="143">
        <v>321</v>
      </c>
      <c r="C86" s="144"/>
      <c r="D86" s="258" t="s">
        <v>90</v>
      </c>
      <c r="E86" s="145">
        <f>SUM(E87:E90)</f>
        <v>67314.16</v>
      </c>
      <c r="F86" s="145"/>
      <c r="G86" s="145">
        <f t="shared" ref="G86" si="19">SUM(G87:G90)</f>
        <v>51334.25</v>
      </c>
      <c r="H86" s="176">
        <f t="shared" si="14"/>
        <v>76.2607005717668</v>
      </c>
      <c r="I86" s="185"/>
    </row>
    <row r="87" spans="1:9">
      <c r="A87" s="142"/>
      <c r="B87" s="142">
        <v>3211</v>
      </c>
      <c r="C87" s="144"/>
      <c r="D87" s="258" t="s">
        <v>91</v>
      </c>
      <c r="E87" s="115">
        <v>24974.64</v>
      </c>
      <c r="F87" s="115"/>
      <c r="G87" s="115">
        <v>8600.91</v>
      </c>
      <c r="H87" s="176">
        <f t="shared" si="14"/>
        <v>34.4385744899626</v>
      </c>
      <c r="I87" s="185"/>
    </row>
    <row r="88" ht="22.5" spans="1:9">
      <c r="A88" s="142"/>
      <c r="B88" s="142">
        <v>3212</v>
      </c>
      <c r="C88" s="144"/>
      <c r="D88" s="258" t="s">
        <v>92</v>
      </c>
      <c r="E88" s="115">
        <v>40459.31</v>
      </c>
      <c r="F88" s="115"/>
      <c r="G88" s="115">
        <v>41953.34</v>
      </c>
      <c r="H88" s="176">
        <f t="shared" si="14"/>
        <v>103.692672959573</v>
      </c>
      <c r="I88" s="185"/>
    </row>
    <row r="89" spans="1:9">
      <c r="A89" s="142"/>
      <c r="B89" s="142">
        <v>3213</v>
      </c>
      <c r="C89" s="144"/>
      <c r="D89" s="258" t="s">
        <v>93</v>
      </c>
      <c r="E89" s="115">
        <v>175</v>
      </c>
      <c r="F89" s="115"/>
      <c r="G89" s="115">
        <v>250</v>
      </c>
      <c r="H89" s="176">
        <f t="shared" si="14"/>
        <v>142.857142857143</v>
      </c>
      <c r="I89" s="185"/>
    </row>
    <row r="90" spans="1:9">
      <c r="A90" s="142"/>
      <c r="B90" s="142">
        <v>3214</v>
      </c>
      <c r="C90" s="144"/>
      <c r="D90" s="258" t="s">
        <v>94</v>
      </c>
      <c r="E90" s="115">
        <v>1705.21</v>
      </c>
      <c r="F90" s="115"/>
      <c r="G90" s="115">
        <v>530</v>
      </c>
      <c r="H90" s="176">
        <f t="shared" si="14"/>
        <v>31.0812158033321</v>
      </c>
      <c r="I90" s="185"/>
    </row>
    <row r="91" spans="1:9">
      <c r="A91" s="142"/>
      <c r="B91" s="143">
        <v>322</v>
      </c>
      <c r="C91" s="144"/>
      <c r="D91" s="258" t="s">
        <v>95</v>
      </c>
      <c r="E91" s="145">
        <f>SUM(E92:E97)</f>
        <v>185125.62</v>
      </c>
      <c r="F91" s="145"/>
      <c r="G91" s="145">
        <f t="shared" ref="G91" si="20">SUM(G92:G97)</f>
        <v>209634.65</v>
      </c>
      <c r="H91" s="176">
        <f t="shared" si="14"/>
        <v>113.23913459412</v>
      </c>
      <c r="I91" s="185"/>
    </row>
    <row r="92" ht="22.5" spans="1:9">
      <c r="A92" s="142"/>
      <c r="B92" s="142">
        <v>3221</v>
      </c>
      <c r="C92" s="144"/>
      <c r="D92" s="258" t="s">
        <v>96</v>
      </c>
      <c r="E92" s="115">
        <v>19633.59</v>
      </c>
      <c r="F92" s="115"/>
      <c r="G92" s="115">
        <v>20575.81</v>
      </c>
      <c r="H92" s="176">
        <f t="shared" si="14"/>
        <v>104.799020454232</v>
      </c>
      <c r="I92" s="185"/>
    </row>
    <row r="93" spans="1:9">
      <c r="A93" s="142"/>
      <c r="B93" s="142">
        <v>3222</v>
      </c>
      <c r="C93" s="144"/>
      <c r="D93" s="258" t="s">
        <v>97</v>
      </c>
      <c r="E93" s="115">
        <v>122463.21</v>
      </c>
      <c r="F93" s="115"/>
      <c r="G93" s="115">
        <v>136383.9</v>
      </c>
      <c r="H93" s="176">
        <f t="shared" si="14"/>
        <v>111.367242455918</v>
      </c>
      <c r="I93" s="185"/>
    </row>
    <row r="94" spans="1:9">
      <c r="A94" s="142"/>
      <c r="B94" s="142">
        <v>3223</v>
      </c>
      <c r="C94" s="144"/>
      <c r="D94" s="258" t="s">
        <v>98</v>
      </c>
      <c r="E94" s="115">
        <v>36425.03</v>
      </c>
      <c r="F94" s="115"/>
      <c r="G94" s="115">
        <v>43858.33</v>
      </c>
      <c r="H94" s="176">
        <f t="shared" si="14"/>
        <v>120.407121147189</v>
      </c>
      <c r="I94" s="185"/>
    </row>
    <row r="95" spans="1:9">
      <c r="A95" s="142"/>
      <c r="B95" s="142">
        <v>3224</v>
      </c>
      <c r="C95" s="144"/>
      <c r="D95" s="258" t="s">
        <v>99</v>
      </c>
      <c r="E95" s="115">
        <v>1480.2</v>
      </c>
      <c r="F95" s="115"/>
      <c r="G95" s="115">
        <v>3084.38</v>
      </c>
      <c r="H95" s="176">
        <f t="shared" si="14"/>
        <v>208.375895149304</v>
      </c>
      <c r="I95" s="185"/>
    </row>
    <row r="96" spans="1:9">
      <c r="A96" s="142"/>
      <c r="B96" s="142">
        <v>3225</v>
      </c>
      <c r="C96" s="144"/>
      <c r="D96" s="258" t="s">
        <v>100</v>
      </c>
      <c r="E96" s="115">
        <v>4205.38</v>
      </c>
      <c r="F96" s="115"/>
      <c r="G96" s="115">
        <v>4190.41</v>
      </c>
      <c r="H96" s="176">
        <f t="shared" si="14"/>
        <v>99.6440274125049</v>
      </c>
      <c r="I96" s="185"/>
    </row>
    <row r="97" ht="22.5" spans="1:9">
      <c r="A97" s="142"/>
      <c r="B97" s="142">
        <v>3227</v>
      </c>
      <c r="C97" s="144"/>
      <c r="D97" s="258" t="s">
        <v>101</v>
      </c>
      <c r="E97" s="115">
        <v>918.21</v>
      </c>
      <c r="F97" s="115"/>
      <c r="G97" s="115">
        <v>1541.82</v>
      </c>
      <c r="H97" s="176">
        <f t="shared" si="14"/>
        <v>167.91583624661</v>
      </c>
      <c r="I97" s="185"/>
    </row>
    <row r="98" spans="1:9">
      <c r="A98" s="142"/>
      <c r="B98" s="143">
        <v>323</v>
      </c>
      <c r="C98" s="144"/>
      <c r="D98" s="258" t="s">
        <v>102</v>
      </c>
      <c r="E98" s="145">
        <f>SUM(E99:E106)</f>
        <v>68310.43</v>
      </c>
      <c r="F98" s="145"/>
      <c r="G98" s="145">
        <f t="shared" ref="G98" si="21">SUM(G99:G106)</f>
        <v>64630.77</v>
      </c>
      <c r="H98" s="176">
        <f t="shared" si="14"/>
        <v>94.6133262519355</v>
      </c>
      <c r="I98" s="185"/>
    </row>
    <row r="99" spans="1:9">
      <c r="A99" s="142"/>
      <c r="B99" s="142">
        <v>3231</v>
      </c>
      <c r="C99" s="144"/>
      <c r="D99" s="258" t="s">
        <v>103</v>
      </c>
      <c r="E99" s="115">
        <v>5972.83</v>
      </c>
      <c r="F99" s="115"/>
      <c r="G99" s="115">
        <v>4033.38</v>
      </c>
      <c r="H99" s="176">
        <f t="shared" si="14"/>
        <v>67.5287928837754</v>
      </c>
      <c r="I99" s="185"/>
    </row>
    <row r="100" ht="22.5" spans="1:9">
      <c r="A100" s="142"/>
      <c r="B100" s="142">
        <v>3232</v>
      </c>
      <c r="C100" s="144"/>
      <c r="D100" s="258" t="s">
        <v>104</v>
      </c>
      <c r="E100" s="115">
        <v>3519.3</v>
      </c>
      <c r="F100" s="115"/>
      <c r="G100" s="115">
        <v>4000</v>
      </c>
      <c r="H100" s="176">
        <f t="shared" si="14"/>
        <v>113.658966271702</v>
      </c>
      <c r="I100" s="185"/>
    </row>
    <row r="101" spans="1:9">
      <c r="A101" s="142"/>
      <c r="B101" s="142">
        <v>3233</v>
      </c>
      <c r="C101" s="144"/>
      <c r="D101" s="258" t="s">
        <v>105</v>
      </c>
      <c r="E101" s="115">
        <v>497.7</v>
      </c>
      <c r="F101" s="115"/>
      <c r="G101" s="115">
        <v>248.85</v>
      </c>
      <c r="H101" s="176">
        <f t="shared" si="14"/>
        <v>50</v>
      </c>
      <c r="I101" s="185"/>
    </row>
    <row r="102" spans="1:9">
      <c r="A102" s="142"/>
      <c r="B102" s="142">
        <v>3234</v>
      </c>
      <c r="C102" s="144"/>
      <c r="D102" s="258" t="s">
        <v>106</v>
      </c>
      <c r="E102" s="115">
        <v>7414.03</v>
      </c>
      <c r="F102" s="115"/>
      <c r="G102" s="115">
        <v>7753.44</v>
      </c>
      <c r="H102" s="176">
        <f t="shared" si="14"/>
        <v>104.577942090874</v>
      </c>
      <c r="I102" s="185"/>
    </row>
    <row r="103" spans="1:9">
      <c r="A103" s="142"/>
      <c r="B103" s="142">
        <v>3236</v>
      </c>
      <c r="C103" s="144"/>
      <c r="D103" s="258" t="s">
        <v>107</v>
      </c>
      <c r="E103" s="115">
        <v>9051.01</v>
      </c>
      <c r="F103" s="115"/>
      <c r="G103" s="115">
        <v>277.4</v>
      </c>
      <c r="H103" s="176">
        <f t="shared" si="14"/>
        <v>3.06485132598461</v>
      </c>
      <c r="I103" s="185"/>
    </row>
    <row r="104" spans="1:9">
      <c r="A104" s="142"/>
      <c r="B104" s="142">
        <v>3237</v>
      </c>
      <c r="C104" s="144"/>
      <c r="D104" s="258" t="s">
        <v>108</v>
      </c>
      <c r="E104" s="115">
        <v>2371.89</v>
      </c>
      <c r="F104" s="115"/>
      <c r="G104" s="115">
        <v>4023.1</v>
      </c>
      <c r="H104" s="176">
        <f t="shared" si="14"/>
        <v>169.615791626087</v>
      </c>
      <c r="I104" s="185"/>
    </row>
    <row r="105" spans="1:9">
      <c r="A105" s="142"/>
      <c r="B105" s="142">
        <v>3238</v>
      </c>
      <c r="C105" s="144"/>
      <c r="D105" s="258" t="s">
        <v>109</v>
      </c>
      <c r="E105" s="115">
        <v>4198.25</v>
      </c>
      <c r="F105" s="115"/>
      <c r="G105" s="115">
        <v>5236.32</v>
      </c>
      <c r="H105" s="176">
        <f t="shared" si="14"/>
        <v>124.726254987197</v>
      </c>
      <c r="I105" s="185"/>
    </row>
    <row r="106" spans="1:9">
      <c r="A106" s="142"/>
      <c r="B106" s="142">
        <v>3239</v>
      </c>
      <c r="C106" s="144"/>
      <c r="D106" s="258" t="s">
        <v>110</v>
      </c>
      <c r="E106" s="115">
        <v>35285.42</v>
      </c>
      <c r="F106" s="115"/>
      <c r="G106" s="115">
        <v>39058.28</v>
      </c>
      <c r="H106" s="176">
        <f t="shared" si="14"/>
        <v>110.692404964997</v>
      </c>
      <c r="I106" s="185"/>
    </row>
    <row r="107" ht="22.5" spans="1:9">
      <c r="A107" s="142"/>
      <c r="B107" s="143">
        <v>324</v>
      </c>
      <c r="C107" s="144"/>
      <c r="D107" s="258" t="s">
        <v>111</v>
      </c>
      <c r="E107" s="145">
        <f>E108</f>
        <v>0</v>
      </c>
      <c r="F107" s="145"/>
      <c r="G107" s="145">
        <f t="shared" ref="G107" si="22">G108</f>
        <v>0</v>
      </c>
      <c r="H107" s="176" t="e">
        <f t="shared" si="14"/>
        <v>#DIV/0!</v>
      </c>
      <c r="I107" s="185"/>
    </row>
    <row r="108" ht="22.5" spans="1:9">
      <c r="A108" s="142"/>
      <c r="B108" s="142">
        <v>3241</v>
      </c>
      <c r="C108" s="144"/>
      <c r="D108" s="258" t="s">
        <v>111</v>
      </c>
      <c r="E108" s="115">
        <v>0</v>
      </c>
      <c r="F108" s="115"/>
      <c r="G108" s="115">
        <v>0</v>
      </c>
      <c r="H108" s="176" t="e">
        <f t="shared" si="14"/>
        <v>#DIV/0!</v>
      </c>
      <c r="I108" s="185"/>
    </row>
    <row r="109" spans="1:9">
      <c r="A109" s="142"/>
      <c r="B109" s="143">
        <v>329</v>
      </c>
      <c r="C109" s="144"/>
      <c r="D109" s="258" t="s">
        <v>112</v>
      </c>
      <c r="E109" s="145">
        <f>SUM(E110:E116)</f>
        <v>17673.94</v>
      </c>
      <c r="F109" s="145"/>
      <c r="G109" s="145">
        <f>SUM(G110:G116)</f>
        <v>19390.3</v>
      </c>
      <c r="H109" s="176">
        <f t="shared" si="14"/>
        <v>109.711247180878</v>
      </c>
      <c r="I109" s="185"/>
    </row>
    <row r="110" ht="22.5" spans="1:9">
      <c r="A110" s="142"/>
      <c r="B110" s="142">
        <v>3291</v>
      </c>
      <c r="C110" s="144"/>
      <c r="D110" s="258" t="s">
        <v>113</v>
      </c>
      <c r="E110" s="115">
        <v>0</v>
      </c>
      <c r="F110" s="115"/>
      <c r="G110" s="115">
        <v>906.24</v>
      </c>
      <c r="H110" s="176" t="e">
        <f t="shared" si="14"/>
        <v>#DIV/0!</v>
      </c>
      <c r="I110" s="185"/>
    </row>
    <row r="111" spans="1:9">
      <c r="A111" s="142"/>
      <c r="B111" s="142">
        <v>3292</v>
      </c>
      <c r="C111" s="144"/>
      <c r="D111" s="258" t="s">
        <v>114</v>
      </c>
      <c r="E111" s="115">
        <v>1520.1</v>
      </c>
      <c r="F111" s="115"/>
      <c r="G111" s="115">
        <v>1651.07</v>
      </c>
      <c r="H111" s="176">
        <f t="shared" si="14"/>
        <v>108.615880534175</v>
      </c>
      <c r="I111" s="185"/>
    </row>
    <row r="112" spans="1:9">
      <c r="A112" s="142"/>
      <c r="B112" s="142">
        <v>3293</v>
      </c>
      <c r="C112" s="144"/>
      <c r="D112" s="258" t="s">
        <v>115</v>
      </c>
      <c r="E112" s="115">
        <v>3756.98</v>
      </c>
      <c r="F112" s="115"/>
      <c r="G112" s="115">
        <v>6607.23</v>
      </c>
      <c r="H112" s="176">
        <f t="shared" si="14"/>
        <v>175.865455765003</v>
      </c>
      <c r="I112" s="185"/>
    </row>
    <row r="113" spans="1:9">
      <c r="A113" s="142"/>
      <c r="B113" s="142">
        <v>3294</v>
      </c>
      <c r="C113" s="144"/>
      <c r="D113" s="258" t="s">
        <v>116</v>
      </c>
      <c r="E113" s="115">
        <v>176.36</v>
      </c>
      <c r="F113" s="115"/>
      <c r="G113" s="115">
        <v>188.09</v>
      </c>
      <c r="H113" s="176">
        <f t="shared" si="14"/>
        <v>106.651168065321</v>
      </c>
      <c r="I113" s="185"/>
    </row>
    <row r="114" spans="1:9">
      <c r="A114" s="142"/>
      <c r="B114" s="142">
        <v>3295</v>
      </c>
      <c r="C114" s="144"/>
      <c r="D114" s="258" t="s">
        <v>117</v>
      </c>
      <c r="E114" s="115">
        <v>4626.46</v>
      </c>
      <c r="F114" s="115"/>
      <c r="G114" s="115">
        <v>6537.08</v>
      </c>
      <c r="H114" s="176">
        <f t="shared" si="14"/>
        <v>141.297666034074</v>
      </c>
      <c r="I114" s="185"/>
    </row>
    <row r="115" spans="1:9">
      <c r="A115" s="142"/>
      <c r="B115" s="142">
        <v>3296</v>
      </c>
      <c r="C115" s="144"/>
      <c r="D115" s="49" t="s">
        <v>118</v>
      </c>
      <c r="E115" s="115">
        <v>3510.55</v>
      </c>
      <c r="F115" s="115"/>
      <c r="G115" s="115">
        <v>0</v>
      </c>
      <c r="H115" s="176"/>
      <c r="I115" s="185"/>
    </row>
    <row r="116" spans="1:9">
      <c r="A116" s="142"/>
      <c r="B116" s="142">
        <v>3299</v>
      </c>
      <c r="C116" s="144"/>
      <c r="D116" s="258" t="s">
        <v>112</v>
      </c>
      <c r="E116" s="115">
        <v>4083.49</v>
      </c>
      <c r="F116" s="115"/>
      <c r="G116" s="115">
        <v>3500.59</v>
      </c>
      <c r="H116" s="176">
        <f t="shared" ref="H116:H128" si="23">(G116/E116)*100</f>
        <v>85.7254456359634</v>
      </c>
      <c r="I116" s="185"/>
    </row>
    <row r="117" spans="1:9">
      <c r="A117" s="148"/>
      <c r="B117" s="148">
        <v>34</v>
      </c>
      <c r="C117" s="149"/>
      <c r="D117" s="259" t="s">
        <v>119</v>
      </c>
      <c r="E117" s="135">
        <f>E118</f>
        <v>4035.36</v>
      </c>
      <c r="F117" s="135">
        <v>1555</v>
      </c>
      <c r="G117" s="135">
        <f t="shared" ref="G117" si="24">G118</f>
        <v>225.65</v>
      </c>
      <c r="H117" s="177">
        <f t="shared" si="23"/>
        <v>5.59181832599818</v>
      </c>
      <c r="I117" s="186">
        <f>(G117/F117)*100</f>
        <v>14.5112540192926</v>
      </c>
    </row>
    <row r="118" spans="1:9">
      <c r="A118" s="151"/>
      <c r="B118" s="178">
        <v>343</v>
      </c>
      <c r="C118" s="144"/>
      <c r="D118" s="260" t="s">
        <v>120</v>
      </c>
      <c r="E118" s="179">
        <f>E119+E120</f>
        <v>4035.36</v>
      </c>
      <c r="F118" s="179"/>
      <c r="G118" s="179">
        <f t="shared" ref="G118" si="25">G119+G120</f>
        <v>225.65</v>
      </c>
      <c r="H118" s="176">
        <f t="shared" si="23"/>
        <v>5.59181832599818</v>
      </c>
      <c r="I118" s="185"/>
    </row>
    <row r="119" ht="22.5" spans="1:9">
      <c r="A119" s="151"/>
      <c r="B119" s="151">
        <v>3431</v>
      </c>
      <c r="C119" s="144"/>
      <c r="D119" s="258" t="s">
        <v>121</v>
      </c>
      <c r="E119" s="120">
        <v>1232.74</v>
      </c>
      <c r="F119" s="120"/>
      <c r="G119" s="120">
        <v>183.83</v>
      </c>
      <c r="H119" s="176">
        <f t="shared" si="23"/>
        <v>14.9123091649496</v>
      </c>
      <c r="I119" s="185"/>
    </row>
    <row r="120" spans="1:9">
      <c r="A120" s="151"/>
      <c r="B120" s="151">
        <v>3433</v>
      </c>
      <c r="C120" s="144"/>
      <c r="D120" s="260" t="s">
        <v>122</v>
      </c>
      <c r="E120" s="120">
        <v>2802.62</v>
      </c>
      <c r="F120" s="120"/>
      <c r="G120" s="120">
        <v>41.82</v>
      </c>
      <c r="H120" s="176">
        <f t="shared" si="23"/>
        <v>1.49217517893971</v>
      </c>
      <c r="I120" s="185"/>
    </row>
    <row r="121" ht="25.5" spans="1:9">
      <c r="A121" s="148"/>
      <c r="B121" s="148">
        <v>37</v>
      </c>
      <c r="C121" s="149"/>
      <c r="D121" s="261" t="s">
        <v>123</v>
      </c>
      <c r="E121" s="135">
        <f>E122</f>
        <v>61160.14</v>
      </c>
      <c r="F121" s="135">
        <v>60382.76</v>
      </c>
      <c r="G121" s="135">
        <f t="shared" ref="G121" si="26">G122</f>
        <v>74577.53</v>
      </c>
      <c r="H121" s="177">
        <f t="shared" si="23"/>
        <v>121.938128329987</v>
      </c>
      <c r="I121" s="186">
        <f>(G121/F121)*100</f>
        <v>123.507984729416</v>
      </c>
    </row>
    <row r="122" s="127" customFormat="1" ht="22.5" spans="1:9">
      <c r="A122" s="180"/>
      <c r="B122" s="143">
        <v>372</v>
      </c>
      <c r="C122" s="144"/>
      <c r="D122" s="258" t="s">
        <v>124</v>
      </c>
      <c r="E122" s="146">
        <f>E123+E124</f>
        <v>61160.14</v>
      </c>
      <c r="F122" s="146"/>
      <c r="G122" s="146">
        <f t="shared" ref="G122" si="27">G123+G124</f>
        <v>74577.53</v>
      </c>
      <c r="H122" s="176">
        <f t="shared" si="23"/>
        <v>121.938128329987</v>
      </c>
      <c r="I122" s="185"/>
    </row>
    <row r="123" s="127" customFormat="1" ht="22.5" spans="1:9">
      <c r="A123" s="180"/>
      <c r="B123" s="142">
        <v>3721</v>
      </c>
      <c r="C123" s="144"/>
      <c r="D123" s="258" t="s">
        <v>125</v>
      </c>
      <c r="E123" s="147">
        <v>3117.21</v>
      </c>
      <c r="F123" s="147"/>
      <c r="G123" s="147">
        <v>3178.53</v>
      </c>
      <c r="H123" s="176">
        <f t="shared" si="23"/>
        <v>101.967143695805</v>
      </c>
      <c r="I123" s="185"/>
    </row>
    <row r="124" s="127" customFormat="1" ht="22.5" spans="1:9">
      <c r="A124" s="180"/>
      <c r="B124" s="142">
        <v>3722</v>
      </c>
      <c r="C124" s="144"/>
      <c r="D124" s="258" t="s">
        <v>126</v>
      </c>
      <c r="E124" s="147">
        <v>58042.93</v>
      </c>
      <c r="F124" s="147"/>
      <c r="G124" s="147">
        <v>71399</v>
      </c>
      <c r="H124" s="176">
        <f t="shared" si="23"/>
        <v>123.010675029672</v>
      </c>
      <c r="I124" s="185"/>
    </row>
    <row r="125" spans="1:9">
      <c r="A125" s="148"/>
      <c r="B125" s="148">
        <v>38</v>
      </c>
      <c r="C125" s="149"/>
      <c r="D125" s="261" t="s">
        <v>127</v>
      </c>
      <c r="E125" s="135">
        <f>E126</f>
        <v>1285.63</v>
      </c>
      <c r="F125" s="135">
        <v>1285.63</v>
      </c>
      <c r="G125" s="135">
        <f t="shared" ref="G125" si="28">G126</f>
        <v>1285.43</v>
      </c>
      <c r="H125" s="177">
        <f t="shared" si="23"/>
        <v>99.9844434246245</v>
      </c>
      <c r="I125" s="186">
        <f>(G125/F125)*100</f>
        <v>99.9844434246245</v>
      </c>
    </row>
    <row r="126" s="127" customFormat="1" spans="1:9">
      <c r="A126" s="180"/>
      <c r="B126" s="154">
        <v>3812</v>
      </c>
      <c r="C126" s="155"/>
      <c r="D126" s="260" t="s">
        <v>128</v>
      </c>
      <c r="E126" s="147">
        <v>1285.63</v>
      </c>
      <c r="F126" s="147"/>
      <c r="G126" s="147">
        <v>1285.43</v>
      </c>
      <c r="H126" s="176">
        <f t="shared" si="23"/>
        <v>99.9844434246245</v>
      </c>
      <c r="I126" s="185" t="e">
        <f>(G126/F126)*100</f>
        <v>#DIV/0!</v>
      </c>
    </row>
    <row r="127" ht="25.5" spans="1:9">
      <c r="A127" s="181">
        <v>4</v>
      </c>
      <c r="B127" s="182"/>
      <c r="C127" s="182"/>
      <c r="D127" s="183" t="s">
        <v>129</v>
      </c>
      <c r="E127" s="119">
        <f>E128+E139</f>
        <v>45398.48</v>
      </c>
      <c r="F127" s="119">
        <f t="shared" ref="F127:G127" si="29">F128+F139</f>
        <v>58945.13</v>
      </c>
      <c r="G127" s="119">
        <f t="shared" si="29"/>
        <v>55684.45</v>
      </c>
      <c r="H127" s="176">
        <f t="shared" si="23"/>
        <v>122.657080148939</v>
      </c>
      <c r="I127" s="185">
        <f>(G127/F127)*100</f>
        <v>94.4682792284961</v>
      </c>
    </row>
    <row r="128" ht="25.5" spans="1:9">
      <c r="A128" s="134"/>
      <c r="B128" s="134">
        <v>42</v>
      </c>
      <c r="C128" s="134"/>
      <c r="D128" s="184" t="s">
        <v>130</v>
      </c>
      <c r="E128" s="135">
        <f>E131+E137</f>
        <v>28787.23</v>
      </c>
      <c r="F128" s="135">
        <v>46048.63</v>
      </c>
      <c r="G128" s="135">
        <f>G129+G131+G137</f>
        <v>40684.45</v>
      </c>
      <c r="H128" s="177">
        <f t="shared" si="23"/>
        <v>141.328116668398</v>
      </c>
      <c r="I128" s="186">
        <f>(G128/F128)*100</f>
        <v>88.351054092163</v>
      </c>
    </row>
    <row r="129" s="5" customFormat="1" spans="1:9">
      <c r="A129" s="187"/>
      <c r="B129" s="97">
        <v>421</v>
      </c>
      <c r="C129" s="187"/>
      <c r="D129" s="188" t="s">
        <v>131</v>
      </c>
      <c r="E129" s="115">
        <v>0</v>
      </c>
      <c r="F129" s="115"/>
      <c r="G129" s="145">
        <f>G130</f>
        <v>625</v>
      </c>
      <c r="H129" s="189"/>
      <c r="I129" s="191"/>
    </row>
    <row r="130" s="5" customFormat="1" spans="1:9">
      <c r="A130" s="187"/>
      <c r="B130" s="187">
        <v>4214</v>
      </c>
      <c r="C130" s="187"/>
      <c r="D130" s="188" t="s">
        <v>132</v>
      </c>
      <c r="E130" s="115">
        <v>0</v>
      </c>
      <c r="F130" s="115"/>
      <c r="G130" s="115">
        <v>625</v>
      </c>
      <c r="H130" s="189"/>
      <c r="I130" s="191"/>
    </row>
    <row r="131" s="127" customFormat="1" spans="1:9">
      <c r="A131" s="190"/>
      <c r="B131" s="97">
        <v>422</v>
      </c>
      <c r="C131" s="144"/>
      <c r="D131" s="260" t="s">
        <v>133</v>
      </c>
      <c r="E131" s="146">
        <f t="shared" ref="E131:G131" si="30">SUM(E132:E136)</f>
        <v>24591.12</v>
      </c>
      <c r="F131" s="146">
        <f t="shared" si="30"/>
        <v>0</v>
      </c>
      <c r="G131" s="146">
        <f t="shared" si="30"/>
        <v>23023.52</v>
      </c>
      <c r="H131" s="176">
        <f>(G131/E131)*100</f>
        <v>93.6253411800683</v>
      </c>
      <c r="I131" s="185"/>
    </row>
    <row r="132" s="127" customFormat="1" spans="1:9">
      <c r="A132" s="190"/>
      <c r="B132" s="187">
        <v>4221</v>
      </c>
      <c r="C132" s="144"/>
      <c r="D132" s="260" t="s">
        <v>134</v>
      </c>
      <c r="E132" s="147">
        <v>7053.39</v>
      </c>
      <c r="F132" s="152"/>
      <c r="G132" s="147">
        <v>13330.01</v>
      </c>
      <c r="H132" s="176">
        <f>(G132/E132)*100</f>
        <v>188.987281293109</v>
      </c>
      <c r="I132" s="185"/>
    </row>
    <row r="133" s="127" customFormat="1" spans="1:9">
      <c r="A133" s="190"/>
      <c r="B133" s="187">
        <v>4223</v>
      </c>
      <c r="C133" s="144"/>
      <c r="D133" s="263" t="s">
        <v>135</v>
      </c>
      <c r="E133" s="147">
        <v>0</v>
      </c>
      <c r="F133" s="152"/>
      <c r="G133" s="147">
        <v>5947</v>
      </c>
      <c r="H133" s="176" t="e">
        <f>(G133/E133)*100</f>
        <v>#DIV/0!</v>
      </c>
      <c r="I133" s="185"/>
    </row>
    <row r="134" s="127" customFormat="1" spans="1:9">
      <c r="A134" s="190"/>
      <c r="B134" s="187">
        <v>4225</v>
      </c>
      <c r="C134" s="144"/>
      <c r="D134" s="263" t="s">
        <v>136</v>
      </c>
      <c r="E134" s="147">
        <v>0</v>
      </c>
      <c r="F134" s="152"/>
      <c r="G134" s="147">
        <v>0</v>
      </c>
      <c r="H134" s="176"/>
      <c r="I134" s="185"/>
    </row>
    <row r="135" s="127" customFormat="1" spans="1:9">
      <c r="A135" s="190"/>
      <c r="B135" s="187">
        <v>4226</v>
      </c>
      <c r="C135" s="144"/>
      <c r="D135" s="263" t="s">
        <v>137</v>
      </c>
      <c r="E135" s="147">
        <v>0</v>
      </c>
      <c r="F135" s="152"/>
      <c r="G135" s="147">
        <v>3031.51</v>
      </c>
      <c r="H135" s="176"/>
      <c r="I135" s="185"/>
    </row>
    <row r="136" s="127" customFormat="1" ht="22.5" spans="1:9">
      <c r="A136" s="190"/>
      <c r="B136" s="187">
        <v>4227</v>
      </c>
      <c r="C136" s="144"/>
      <c r="D136" s="258" t="s">
        <v>138</v>
      </c>
      <c r="E136" s="147">
        <v>17537.73</v>
      </c>
      <c r="F136" s="152"/>
      <c r="G136" s="147">
        <v>715</v>
      </c>
      <c r="H136" s="176">
        <f t="shared" ref="H136:H141" si="31">(G136/E136)*100</f>
        <v>4.07692443662891</v>
      </c>
      <c r="I136" s="185"/>
    </row>
    <row r="137" s="127" customFormat="1" ht="22.5" spans="1:9">
      <c r="A137" s="190"/>
      <c r="B137" s="97">
        <v>424</v>
      </c>
      <c r="C137" s="144"/>
      <c r="D137" s="258" t="s">
        <v>139</v>
      </c>
      <c r="E137" s="146">
        <f>E138</f>
        <v>4196.11</v>
      </c>
      <c r="F137" s="146">
        <f t="shared" ref="F137:G137" si="32">F138</f>
        <v>0</v>
      </c>
      <c r="G137" s="146">
        <f t="shared" si="32"/>
        <v>17035.93</v>
      </c>
      <c r="H137" s="176">
        <f t="shared" si="31"/>
        <v>405.993408180434</v>
      </c>
      <c r="I137" s="185"/>
    </row>
    <row r="138" s="127" customFormat="1" spans="1:9">
      <c r="A138" s="190"/>
      <c r="B138" s="187">
        <v>4241</v>
      </c>
      <c r="C138" s="144"/>
      <c r="D138" s="260" t="s">
        <v>140</v>
      </c>
      <c r="E138" s="147">
        <v>4196.11</v>
      </c>
      <c r="F138" s="152"/>
      <c r="G138" s="147">
        <v>17035.93</v>
      </c>
      <c r="H138" s="176">
        <f t="shared" si="31"/>
        <v>405.993408180434</v>
      </c>
      <c r="I138" s="185"/>
    </row>
    <row r="139" ht="25.5" spans="1:9">
      <c r="A139" s="134"/>
      <c r="B139" s="134">
        <v>45</v>
      </c>
      <c r="C139" s="134"/>
      <c r="D139" s="184" t="s">
        <v>141</v>
      </c>
      <c r="E139" s="135">
        <f>E140+E142</f>
        <v>16611.25</v>
      </c>
      <c r="F139" s="135">
        <v>12896.5</v>
      </c>
      <c r="G139" s="135">
        <f t="shared" ref="G139" si="33">G140+G142</f>
        <v>15000</v>
      </c>
      <c r="H139" s="177">
        <f t="shared" si="31"/>
        <v>90.3002483256829</v>
      </c>
      <c r="I139" s="186">
        <f>(G139/F139)*100</f>
        <v>116.310626914279</v>
      </c>
    </row>
    <row r="140" ht="22.5" spans="1:9">
      <c r="A140" s="187"/>
      <c r="B140" s="97">
        <v>451</v>
      </c>
      <c r="C140" s="144"/>
      <c r="D140" s="258" t="s">
        <v>142</v>
      </c>
      <c r="E140" s="145">
        <f>E141</f>
        <v>16611.25</v>
      </c>
      <c r="F140" s="145">
        <f t="shared" ref="F140:G140" si="34">F141</f>
        <v>0</v>
      </c>
      <c r="G140" s="145">
        <f t="shared" si="34"/>
        <v>15000</v>
      </c>
      <c r="H140" s="176">
        <f t="shared" si="31"/>
        <v>90.3002483256829</v>
      </c>
      <c r="I140" s="185"/>
    </row>
    <row r="141" ht="22.5" spans="1:9">
      <c r="A141" s="187"/>
      <c r="B141" s="187">
        <v>4511</v>
      </c>
      <c r="C141" s="144"/>
      <c r="D141" s="258" t="s">
        <v>142</v>
      </c>
      <c r="E141" s="115">
        <v>16611.25</v>
      </c>
      <c r="F141" s="115"/>
      <c r="G141" s="115">
        <v>15000</v>
      </c>
      <c r="H141" s="176">
        <f t="shared" si="31"/>
        <v>90.3002483256829</v>
      </c>
      <c r="I141" s="185"/>
    </row>
    <row r="142" ht="22.5" spans="1:9">
      <c r="A142" s="187"/>
      <c r="B142" s="97">
        <v>452</v>
      </c>
      <c r="C142" s="144"/>
      <c r="D142" s="258" t="s">
        <v>143</v>
      </c>
      <c r="E142" s="145">
        <f>E143</f>
        <v>0</v>
      </c>
      <c r="F142" s="145">
        <f t="shared" ref="F142:G142" si="35">F143</f>
        <v>0</v>
      </c>
      <c r="G142" s="145">
        <f t="shared" si="35"/>
        <v>0</v>
      </c>
      <c r="H142" s="176" t="e">
        <f t="shared" ref="H142" si="36">(G142/E142)*100</f>
        <v>#DIV/0!</v>
      </c>
      <c r="I142" s="185"/>
    </row>
    <row r="143" ht="22.5" spans="1:9">
      <c r="A143" s="187"/>
      <c r="B143" s="187">
        <v>4521</v>
      </c>
      <c r="C143" s="144"/>
      <c r="D143" s="258" t="s">
        <v>143</v>
      </c>
      <c r="E143" s="115"/>
      <c r="F143" s="115"/>
      <c r="G143" s="115">
        <v>0</v>
      </c>
      <c r="H143" s="176" t="e">
        <f t="shared" ref="H143" si="37">(G143/E143)*100</f>
        <v>#DIV/0!</v>
      </c>
      <c r="I143" s="185"/>
    </row>
  </sheetData>
  <mergeCells count="12">
    <mergeCell ref="A1:H1"/>
    <mergeCell ref="A3:H3"/>
    <mergeCell ref="A5:H5"/>
    <mergeCell ref="A7:H7"/>
    <mergeCell ref="A9:D9"/>
    <mergeCell ref="A10:D10"/>
    <mergeCell ref="A58:H58"/>
    <mergeCell ref="A60:D60"/>
    <mergeCell ref="A61:D61"/>
    <mergeCell ref="A72:H72"/>
    <mergeCell ref="A74:D74"/>
    <mergeCell ref="A75:D75"/>
  </mergeCells>
  <pageMargins left="0.236220472440945" right="0.236220472440945" top="0.748031496062992" bottom="0.748031496062992" header="0.31496062992126" footer="0.31496062992126"/>
  <pageSetup paperSize="9" scale="8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zoomScale="140" zoomScaleNormal="140" workbookViewId="0">
      <selection activeCell="H35" sqref="H35"/>
    </sheetView>
  </sheetViews>
  <sheetFormatPr defaultColWidth="9" defaultRowHeight="15" outlineLevelCol="7"/>
  <cols>
    <col min="1" max="1" width="7.42857142857143" customWidth="1"/>
    <col min="2" max="2" width="8.42857142857143" customWidth="1"/>
    <col min="3" max="3" width="17.5714285714286" customWidth="1"/>
    <col min="4" max="4" width="24.2857142857143" customWidth="1"/>
    <col min="5" max="7" width="25.2857142857143" customWidth="1"/>
    <col min="8" max="8" width="12.8571428571429" customWidth="1"/>
  </cols>
  <sheetData>
    <row r="1" ht="42" customHeight="1" spans="1:8">
      <c r="A1" s="8" t="s">
        <v>30</v>
      </c>
      <c r="B1" s="8"/>
      <c r="C1" s="8"/>
      <c r="D1" s="8"/>
      <c r="E1" s="8"/>
      <c r="F1" s="8"/>
      <c r="G1" s="8"/>
      <c r="H1" s="8"/>
    </row>
    <row r="2" ht="18" customHeight="1" spans="1:7">
      <c r="A2" s="9"/>
      <c r="B2" s="9"/>
      <c r="C2" s="9"/>
      <c r="D2" s="9"/>
      <c r="E2" s="9"/>
      <c r="F2" s="9"/>
      <c r="G2" s="9"/>
    </row>
    <row r="3" ht="15.75" spans="1:7">
      <c r="A3" s="11" t="s">
        <v>1</v>
      </c>
      <c r="B3" s="11"/>
      <c r="C3" s="11"/>
      <c r="D3" s="11"/>
      <c r="E3" s="11"/>
      <c r="F3" s="11"/>
      <c r="G3" s="92"/>
    </row>
    <row r="4" ht="18" spans="1:7">
      <c r="A4" s="9"/>
      <c r="B4" s="9"/>
      <c r="C4" s="9"/>
      <c r="D4" s="9"/>
      <c r="E4" s="9"/>
      <c r="F4" s="9"/>
      <c r="G4" s="10"/>
    </row>
    <row r="5" ht="18" customHeight="1" spans="1:7">
      <c r="A5" s="11" t="s">
        <v>144</v>
      </c>
      <c r="B5" s="12"/>
      <c r="C5" s="12"/>
      <c r="D5" s="12"/>
      <c r="E5" s="12"/>
      <c r="F5" s="12"/>
      <c r="G5" s="12"/>
    </row>
    <row r="6" ht="18" spans="1:7">
      <c r="A6" s="9"/>
      <c r="B6" s="9"/>
      <c r="C6" s="9"/>
      <c r="D6" s="9"/>
      <c r="E6" s="9"/>
      <c r="F6" s="9"/>
      <c r="G6" s="10"/>
    </row>
    <row r="7" ht="15.75" spans="1:7">
      <c r="A7" s="11" t="s">
        <v>145</v>
      </c>
      <c r="B7" s="93"/>
      <c r="C7" s="93"/>
      <c r="D7" s="93"/>
      <c r="E7" s="93"/>
      <c r="F7" s="93"/>
      <c r="G7" s="93"/>
    </row>
    <row r="8" ht="18" spans="1:8">
      <c r="A8" s="9"/>
      <c r="B8" s="9"/>
      <c r="C8" s="9"/>
      <c r="D8" s="9"/>
      <c r="E8" s="15"/>
      <c r="F8" s="15"/>
      <c r="G8" s="15"/>
      <c r="H8" s="14"/>
    </row>
    <row r="9" ht="25.5" spans="1:8">
      <c r="A9" s="16" t="s">
        <v>4</v>
      </c>
      <c r="B9" s="17"/>
      <c r="C9" s="18"/>
      <c r="D9" s="256" t="s">
        <v>33</v>
      </c>
      <c r="E9" s="19" t="s">
        <v>6</v>
      </c>
      <c r="F9" s="256" t="s">
        <v>7</v>
      </c>
      <c r="G9" s="19" t="s">
        <v>8</v>
      </c>
      <c r="H9" s="19" t="s">
        <v>9</v>
      </c>
    </row>
    <row r="10" spans="1:8">
      <c r="A10" s="104">
        <v>1</v>
      </c>
      <c r="B10" s="105"/>
      <c r="C10" s="106"/>
      <c r="D10" s="95">
        <v>2</v>
      </c>
      <c r="E10" s="95">
        <v>3</v>
      </c>
      <c r="F10" s="95">
        <v>4</v>
      </c>
      <c r="G10" s="107" t="s">
        <v>10</v>
      </c>
      <c r="H10" s="107" t="s">
        <v>11</v>
      </c>
    </row>
    <row r="11" s="102" customFormat="1" ht="25.5" customHeight="1" spans="1:8">
      <c r="A11" s="108" t="s">
        <v>146</v>
      </c>
      <c r="B11" s="109"/>
      <c r="C11" s="110"/>
      <c r="D11" s="111">
        <f>SUM(D12:D18)</f>
        <v>2123029.57</v>
      </c>
      <c r="E11" s="111">
        <f>SUM(E12:E18)</f>
        <v>2110595.97</v>
      </c>
      <c r="F11" s="111">
        <f>SUM(F12:F18)</f>
        <v>2601627.78</v>
      </c>
      <c r="G11" s="111">
        <f>F11/D11*100</f>
        <v>122.543172114178</v>
      </c>
      <c r="H11" s="111">
        <f>F11/E11*100</f>
        <v>123.265078536088</v>
      </c>
    </row>
    <row r="12" spans="1:8">
      <c r="A12" s="264" t="s">
        <v>147</v>
      </c>
      <c r="B12" s="113"/>
      <c r="C12" s="114"/>
      <c r="D12" s="115">
        <v>255278.04</v>
      </c>
      <c r="E12" s="115">
        <f>' Račun prihoda i rashoda'!F48</f>
        <v>295527.13</v>
      </c>
      <c r="F12" s="115">
        <f>' Račun prihoda i rashoda'!G48</f>
        <v>359546.47</v>
      </c>
      <c r="G12" s="111">
        <f t="shared" ref="G12:G18" si="0">F12/D12*100</f>
        <v>140.845044877342</v>
      </c>
      <c r="H12" s="111">
        <f t="shared" ref="H12:H18" si="1">F12/E12*100</f>
        <v>121.66276240019</v>
      </c>
    </row>
    <row r="13" spans="1:8">
      <c r="A13" s="264" t="s">
        <v>148</v>
      </c>
      <c r="B13" s="113"/>
      <c r="C13" s="114"/>
      <c r="D13" s="115">
        <v>11177.77</v>
      </c>
      <c r="E13" s="115">
        <f>' Račun prihoda i rashoda'!F39+' Račun prihoda i rashoda'!F53</f>
        <v>11350.63</v>
      </c>
      <c r="F13" s="115">
        <v>13595.66</v>
      </c>
      <c r="G13" s="111">
        <f t="shared" si="0"/>
        <v>121.631237715573</v>
      </c>
      <c r="H13" s="111">
        <f t="shared" si="1"/>
        <v>119.778902140234</v>
      </c>
    </row>
    <row r="14" spans="1:8">
      <c r="A14" s="264" t="s">
        <v>149</v>
      </c>
      <c r="B14" s="113"/>
      <c r="C14" s="114"/>
      <c r="D14" s="115">
        <v>57794.06</v>
      </c>
      <c r="E14" s="115">
        <f>' Račun prihoda i rashoda'!F35</f>
        <v>55919.42</v>
      </c>
      <c r="F14" s="115">
        <f>' Račun prihoda i rashoda'!G35</f>
        <v>55832.17</v>
      </c>
      <c r="G14" s="111">
        <f t="shared" si="0"/>
        <v>96.605377784499</v>
      </c>
      <c r="H14" s="111">
        <f t="shared" si="1"/>
        <v>99.8439719153024</v>
      </c>
    </row>
    <row r="15" spans="1:8">
      <c r="A15" s="264" t="s">
        <v>150</v>
      </c>
      <c r="B15" s="113"/>
      <c r="C15" s="114"/>
      <c r="D15" s="115">
        <v>0</v>
      </c>
      <c r="E15" s="115">
        <v>0</v>
      </c>
      <c r="F15" s="115">
        <f>' Račun prihoda i rashoda'!G14</f>
        <v>0</v>
      </c>
      <c r="G15" s="111" t="e">
        <f t="shared" si="0"/>
        <v>#DIV/0!</v>
      </c>
      <c r="H15" s="111" t="e">
        <f t="shared" si="1"/>
        <v>#DIV/0!</v>
      </c>
    </row>
    <row r="16" spans="1:8">
      <c r="A16" s="264" t="s">
        <v>151</v>
      </c>
      <c r="B16" s="113"/>
      <c r="C16" s="114"/>
      <c r="D16" s="115">
        <v>75064.33</v>
      </c>
      <c r="E16" s="115">
        <f>' Račun prihoda i rashoda'!F23</f>
        <v>67559.63</v>
      </c>
      <c r="F16" s="115">
        <f>' Račun prihoda i rashoda'!G23</f>
        <v>52525.9</v>
      </c>
      <c r="G16" s="111">
        <f t="shared" si="0"/>
        <v>69.9745138603115</v>
      </c>
      <c r="H16" s="111">
        <f t="shared" si="1"/>
        <v>77.7474654612525</v>
      </c>
    </row>
    <row r="17" spans="1:8">
      <c r="A17" s="264" t="s">
        <v>152</v>
      </c>
      <c r="B17" s="113"/>
      <c r="C17" s="114"/>
      <c r="D17" s="115">
        <v>1722993.79</v>
      </c>
      <c r="E17" s="115">
        <f>' Račun prihoda i rashoda'!F17</f>
        <v>1679517.58</v>
      </c>
      <c r="F17" s="115">
        <f>' Račun prihoda i rashoda'!G17</f>
        <v>2120077.58</v>
      </c>
      <c r="G17" s="111">
        <f t="shared" si="0"/>
        <v>123.046153288806</v>
      </c>
      <c r="H17" s="111">
        <f t="shared" si="1"/>
        <v>126.23134197857</v>
      </c>
    </row>
    <row r="18" spans="1:8">
      <c r="A18" s="264" t="s">
        <v>153</v>
      </c>
      <c r="B18" s="113"/>
      <c r="C18" s="114"/>
      <c r="D18" s="115">
        <v>721.58</v>
      </c>
      <c r="E18" s="115">
        <f>' Račun prihoda i rashoda'!F43</f>
        <v>721.58</v>
      </c>
      <c r="F18" s="115">
        <f>' Račun prihoda i rashoda'!G43</f>
        <v>50</v>
      </c>
      <c r="G18" s="111">
        <f t="shared" si="0"/>
        <v>6.92923861526095</v>
      </c>
      <c r="H18" s="111">
        <f t="shared" si="1"/>
        <v>6.92923861526095</v>
      </c>
    </row>
    <row r="21" ht="15.75" spans="1:7">
      <c r="A21" s="11" t="s">
        <v>154</v>
      </c>
      <c r="B21" s="93"/>
      <c r="C21" s="93"/>
      <c r="D21" s="93"/>
      <c r="E21" s="93"/>
      <c r="F21" s="93"/>
      <c r="G21" s="93"/>
    </row>
    <row r="22" ht="18" spans="1:8">
      <c r="A22" s="9"/>
      <c r="B22" s="9"/>
      <c r="C22" s="9"/>
      <c r="D22" s="9"/>
      <c r="E22" s="15"/>
      <c r="F22" s="15"/>
      <c r="G22" s="15"/>
      <c r="H22" s="14"/>
    </row>
    <row r="23" ht="25.5" spans="1:8">
      <c r="A23" s="16" t="s">
        <v>4</v>
      </c>
      <c r="B23" s="17"/>
      <c r="C23" s="18"/>
      <c r="D23" s="256" t="s">
        <v>33</v>
      </c>
      <c r="E23" s="19" t="s">
        <v>6</v>
      </c>
      <c r="F23" s="256" t="s">
        <v>7</v>
      </c>
      <c r="G23" s="19" t="s">
        <v>8</v>
      </c>
      <c r="H23" s="19" t="s">
        <v>9</v>
      </c>
    </row>
    <row r="24" spans="1:8">
      <c r="A24" s="104">
        <v>1</v>
      </c>
      <c r="B24" s="105"/>
      <c r="C24" s="106"/>
      <c r="D24" s="95">
        <v>2</v>
      </c>
      <c r="E24" s="95">
        <v>3</v>
      </c>
      <c r="F24" s="95">
        <v>4</v>
      </c>
      <c r="G24" s="107" t="s">
        <v>10</v>
      </c>
      <c r="H24" s="107" t="s">
        <v>11</v>
      </c>
    </row>
    <row r="25" ht="15.75" customHeight="1" spans="1:8">
      <c r="A25" s="116" t="s">
        <v>155</v>
      </c>
      <c r="B25" s="117"/>
      <c r="C25" s="118"/>
      <c r="D25" s="119">
        <f>SUM(D26:D36)</f>
        <v>2169186.65</v>
      </c>
      <c r="E25" s="119">
        <f>SUM(E26:E36)</f>
        <v>2123013.37</v>
      </c>
      <c r="F25" s="119">
        <f>SUM(F26:F36)</f>
        <v>2590450.83</v>
      </c>
      <c r="G25" s="111">
        <f t="shared" ref="G25:G30" si="2">F25/D25*100</f>
        <v>119.420374913334</v>
      </c>
      <c r="H25" s="111">
        <f t="shared" ref="H25:H30" si="3">F25/E25*100</f>
        <v>122.017640896911</v>
      </c>
    </row>
    <row r="26" s="103" customFormat="1" ht="15.75" customHeight="1" spans="1:8">
      <c r="A26" s="264" t="s">
        <v>147</v>
      </c>
      <c r="B26" s="113"/>
      <c r="C26" s="114"/>
      <c r="D26" s="120">
        <v>280941.85</v>
      </c>
      <c r="E26" s="120">
        <v>295527.13</v>
      </c>
      <c r="F26" s="120">
        <v>316969.5</v>
      </c>
      <c r="G26" s="111">
        <f t="shared" si="2"/>
        <v>112.823881525661</v>
      </c>
      <c r="H26" s="111">
        <f t="shared" si="3"/>
        <v>107.25563504102</v>
      </c>
    </row>
    <row r="27" s="102" customFormat="1" spans="1:8">
      <c r="A27" s="264" t="s">
        <v>148</v>
      </c>
      <c r="B27" s="113"/>
      <c r="C27" s="114"/>
      <c r="D27" s="115">
        <v>2532.96</v>
      </c>
      <c r="E27" s="115">
        <v>11551.81</v>
      </c>
      <c r="F27" s="115">
        <v>4798.19</v>
      </c>
      <c r="G27" s="111">
        <f t="shared" si="2"/>
        <v>189.430152864633</v>
      </c>
      <c r="H27" s="111">
        <f t="shared" si="3"/>
        <v>41.536261417042</v>
      </c>
    </row>
    <row r="28" s="102" customFormat="1" spans="1:8">
      <c r="A28" s="264" t="s">
        <v>156</v>
      </c>
      <c r="B28" s="113"/>
      <c r="C28" s="114"/>
      <c r="D28" s="115">
        <v>12490.2</v>
      </c>
      <c r="E28" s="115">
        <v>1061</v>
      </c>
      <c r="F28" s="115">
        <v>18756.59</v>
      </c>
      <c r="G28" s="111">
        <f t="shared" si="2"/>
        <v>150.17045363565</v>
      </c>
      <c r="H28" s="111">
        <f t="shared" si="3"/>
        <v>1767.821866164</v>
      </c>
    </row>
    <row r="29" s="102" customFormat="1" spans="1:8">
      <c r="A29" s="264" t="s">
        <v>149</v>
      </c>
      <c r="B29" s="113"/>
      <c r="C29" s="114"/>
      <c r="D29" s="115">
        <v>43539.15</v>
      </c>
      <c r="E29" s="115">
        <v>55718.24</v>
      </c>
      <c r="F29" s="115">
        <v>36820.7</v>
      </c>
      <c r="G29" s="111">
        <f t="shared" si="2"/>
        <v>84.569175098733</v>
      </c>
      <c r="H29" s="111">
        <f t="shared" si="3"/>
        <v>66.0837456459501</v>
      </c>
    </row>
    <row r="30" s="102" customFormat="1" spans="1:8">
      <c r="A30" s="265" t="s">
        <v>157</v>
      </c>
      <c r="B30" s="122"/>
      <c r="C30" s="123"/>
      <c r="D30" s="115">
        <v>7510.87</v>
      </c>
      <c r="E30" s="115">
        <v>3500</v>
      </c>
      <c r="F30" s="115">
        <v>6413.92</v>
      </c>
      <c r="G30" s="111">
        <f t="shared" si="2"/>
        <v>85.395167270902</v>
      </c>
      <c r="H30" s="111">
        <f t="shared" si="3"/>
        <v>183.254857142857</v>
      </c>
    </row>
    <row r="31" s="102" customFormat="1" spans="1:8">
      <c r="A31" s="264" t="s">
        <v>151</v>
      </c>
      <c r="B31" s="113"/>
      <c r="C31" s="114"/>
      <c r="D31" s="115">
        <v>76196.71</v>
      </c>
      <c r="E31" s="115">
        <v>22149.57</v>
      </c>
      <c r="F31" s="115">
        <v>66382.85</v>
      </c>
      <c r="G31" s="111">
        <f t="shared" ref="G31:G36" si="4">F31/D31*100</f>
        <v>87.120362545837</v>
      </c>
      <c r="H31" s="111">
        <f t="shared" ref="H31:H36" si="5">F31/E31*100</f>
        <v>299.702657884555</v>
      </c>
    </row>
    <row r="32" s="102" customFormat="1" spans="1:8">
      <c r="A32" s="264" t="s">
        <v>158</v>
      </c>
      <c r="B32" s="113"/>
      <c r="C32" s="114"/>
      <c r="D32" s="115">
        <v>21519.21</v>
      </c>
      <c r="E32" s="115">
        <v>7856.4</v>
      </c>
      <c r="F32" s="115">
        <v>5977.97</v>
      </c>
      <c r="G32" s="111">
        <f t="shared" si="4"/>
        <v>27.7796907971993</v>
      </c>
      <c r="H32" s="111">
        <f t="shared" si="5"/>
        <v>76.0904485514994</v>
      </c>
    </row>
    <row r="33" s="102" customFormat="1" spans="1:8">
      <c r="A33" s="264" t="s">
        <v>152</v>
      </c>
      <c r="B33" s="113"/>
      <c r="C33" s="114"/>
      <c r="D33" s="115">
        <v>1723729.96</v>
      </c>
      <c r="E33" s="115">
        <v>1724927.64</v>
      </c>
      <c r="F33" s="115">
        <v>2134281.11</v>
      </c>
      <c r="G33" s="111">
        <f t="shared" si="4"/>
        <v>123.817602497319</v>
      </c>
      <c r="H33" s="111">
        <f t="shared" si="5"/>
        <v>123.731631432377</v>
      </c>
    </row>
    <row r="34" s="102" customFormat="1" spans="1:8">
      <c r="A34" s="264" t="s">
        <v>159</v>
      </c>
      <c r="B34" s="113"/>
      <c r="C34" s="114"/>
      <c r="D34" s="115">
        <v>0</v>
      </c>
      <c r="E34" s="115">
        <v>0</v>
      </c>
      <c r="F34" s="115">
        <v>50</v>
      </c>
      <c r="G34" s="111" t="e">
        <f t="shared" si="4"/>
        <v>#DIV/0!</v>
      </c>
      <c r="H34" s="111" t="e">
        <f t="shared" si="5"/>
        <v>#DIV/0!</v>
      </c>
    </row>
    <row r="35" s="102" customFormat="1" spans="1:8">
      <c r="A35" s="264" t="s">
        <v>153</v>
      </c>
      <c r="B35" s="113"/>
      <c r="C35" s="114"/>
      <c r="D35" s="115">
        <v>725.74</v>
      </c>
      <c r="E35" s="115">
        <v>721.58</v>
      </c>
      <c r="F35" s="115">
        <v>0</v>
      </c>
      <c r="G35" s="111">
        <f t="shared" si="4"/>
        <v>0</v>
      </c>
      <c r="H35" s="111">
        <f t="shared" si="5"/>
        <v>0</v>
      </c>
    </row>
    <row r="36" s="102" customFormat="1" spans="1:8">
      <c r="A36" s="264" t="s">
        <v>160</v>
      </c>
      <c r="B36" s="113"/>
      <c r="C36" s="114"/>
      <c r="D36" s="115">
        <v>0</v>
      </c>
      <c r="E36" s="115">
        <v>0</v>
      </c>
      <c r="F36" s="115">
        <v>0</v>
      </c>
      <c r="G36" s="111" t="e">
        <f t="shared" si="4"/>
        <v>#DIV/0!</v>
      </c>
      <c r="H36" s="111" t="e">
        <f t="shared" si="5"/>
        <v>#DIV/0!</v>
      </c>
    </row>
  </sheetData>
  <mergeCells count="29">
    <mergeCell ref="A1:H1"/>
    <mergeCell ref="A3:G3"/>
    <mergeCell ref="A5:G5"/>
    <mergeCell ref="A7:G7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21:G21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</mergeCells>
  <pageMargins left="0.708661417322835" right="0.708661417322835" top="0.748031496062992" bottom="0.748031496062992" header="0.31496062992126" footer="0.31496062992126"/>
  <pageSetup paperSize="9" scale="9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zoomScale="170" zoomScaleNormal="170" workbookViewId="0">
      <selection activeCell="D11" sqref="D11"/>
    </sheetView>
  </sheetViews>
  <sheetFormatPr defaultColWidth="9" defaultRowHeight="15"/>
  <cols>
    <col min="1" max="1" width="37.7142857142857" customWidth="1"/>
    <col min="2" max="2" width="18.8571428571429" customWidth="1"/>
    <col min="3" max="3" width="22.5714285714286" customWidth="1"/>
    <col min="4" max="4" width="21.7142857142857" customWidth="1"/>
    <col min="5" max="5" width="12.5714285714286" customWidth="1"/>
    <col min="6" max="6" width="11.2857142857143" customWidth="1"/>
  </cols>
  <sheetData>
    <row r="1" ht="42" customHeight="1" spans="1:11">
      <c r="A1" s="8" t="s">
        <v>30</v>
      </c>
      <c r="B1" s="8"/>
      <c r="C1" s="8"/>
      <c r="D1" s="8"/>
      <c r="E1" s="8"/>
      <c r="F1" s="8"/>
      <c r="G1" s="8"/>
      <c r="H1" s="8"/>
      <c r="I1" s="58"/>
      <c r="J1" s="58"/>
      <c r="K1" s="58"/>
    </row>
    <row r="2" ht="15.75" spans="1:5">
      <c r="A2" s="11" t="s">
        <v>1</v>
      </c>
      <c r="B2" s="11"/>
      <c r="C2" s="11"/>
      <c r="D2" s="92"/>
      <c r="E2" s="92"/>
    </row>
    <row r="3" ht="18" spans="1:5">
      <c r="A3" s="9"/>
      <c r="B3" s="9"/>
      <c r="C3" s="9"/>
      <c r="D3" s="10"/>
      <c r="E3" s="10"/>
    </row>
    <row r="4" ht="18" customHeight="1" spans="1:5">
      <c r="A4" s="11" t="s">
        <v>161</v>
      </c>
      <c r="B4" s="11"/>
      <c r="C4" s="12"/>
      <c r="D4" s="12"/>
      <c r="E4" s="12"/>
    </row>
    <row r="5" ht="18" spans="1:5">
      <c r="A5" s="9"/>
      <c r="B5" s="9"/>
      <c r="C5" s="9"/>
      <c r="D5" s="10"/>
      <c r="E5" s="10"/>
    </row>
    <row r="6" ht="15.75" spans="1:5">
      <c r="A6" s="11" t="s">
        <v>162</v>
      </c>
      <c r="B6" s="11"/>
      <c r="C6" s="93"/>
      <c r="D6" s="93"/>
      <c r="E6" s="93"/>
    </row>
    <row r="7" ht="18" spans="1:5">
      <c r="A7" s="9"/>
      <c r="B7" s="9"/>
      <c r="C7" s="9"/>
      <c r="D7" s="10"/>
      <c r="E7" s="14"/>
    </row>
    <row r="8" ht="25.5" spans="1:6">
      <c r="A8" s="94" t="s">
        <v>4</v>
      </c>
      <c r="B8" s="256" t="s">
        <v>163</v>
      </c>
      <c r="C8" s="19" t="s">
        <v>6</v>
      </c>
      <c r="D8" s="256" t="s">
        <v>7</v>
      </c>
      <c r="E8" s="19" t="s">
        <v>8</v>
      </c>
      <c r="F8" s="19" t="s">
        <v>9</v>
      </c>
    </row>
    <row r="9" spans="1:6">
      <c r="A9" s="95">
        <v>1</v>
      </c>
      <c r="B9" s="95">
        <v>2</v>
      </c>
      <c r="C9" s="95">
        <v>3</v>
      </c>
      <c r="D9" s="95">
        <v>4</v>
      </c>
      <c r="E9" s="96" t="s">
        <v>10</v>
      </c>
      <c r="F9" s="96" t="s">
        <v>11</v>
      </c>
    </row>
    <row r="10" ht="15.75" customHeight="1" spans="1:6">
      <c r="A10" s="97" t="s">
        <v>81</v>
      </c>
      <c r="B10" s="98">
        <f t="shared" ref="B10:D10" si="0">B11</f>
        <v>2590450.83</v>
      </c>
      <c r="C10" s="98">
        <f t="shared" si="0"/>
        <v>1919175.84</v>
      </c>
      <c r="D10" s="98">
        <f t="shared" si="0"/>
        <v>2169186.65</v>
      </c>
      <c r="E10" s="99">
        <f>(D10/B10)*100</f>
        <v>83.7378044346049</v>
      </c>
      <c r="F10" s="99">
        <f>(D10/C10)*100</f>
        <v>113.026988188847</v>
      </c>
    </row>
    <row r="11" ht="15.75" customHeight="1" spans="1:6">
      <c r="A11" s="97" t="s">
        <v>164</v>
      </c>
      <c r="B11" s="100">
        <f>B12+B13</f>
        <v>2590450.83</v>
      </c>
      <c r="C11" s="100">
        <f>C12+C13</f>
        <v>1919175.84</v>
      </c>
      <c r="D11" s="100">
        <f>D12+D13</f>
        <v>2169186.65</v>
      </c>
      <c r="E11" s="99">
        <f t="shared" ref="E11:E13" si="1">(D11/B11)*100</f>
        <v>83.7378044346049</v>
      </c>
      <c r="F11" s="99">
        <f t="shared" ref="F11:F13" si="2">(D11/C11)*100</f>
        <v>113.026988188847</v>
      </c>
    </row>
    <row r="12" spans="1:6">
      <c r="A12" s="266" t="s">
        <v>165</v>
      </c>
      <c r="B12" s="100">
        <v>2454066.93</v>
      </c>
      <c r="C12" s="100">
        <v>1792764.52</v>
      </c>
      <c r="D12" s="100">
        <v>2032824.65</v>
      </c>
      <c r="E12" s="99">
        <f t="shared" si="1"/>
        <v>82.8349310750053</v>
      </c>
      <c r="F12" s="99">
        <f t="shared" si="2"/>
        <v>113.390499829838</v>
      </c>
    </row>
    <row r="13" spans="1:6">
      <c r="A13" s="97" t="s">
        <v>166</v>
      </c>
      <c r="B13" s="100">
        <v>136383.9</v>
      </c>
      <c r="C13" s="100">
        <v>126411.32</v>
      </c>
      <c r="D13" s="100">
        <v>136362</v>
      </c>
      <c r="E13" s="99">
        <f t="shared" si="1"/>
        <v>99.9839423861614</v>
      </c>
      <c r="F13" s="99">
        <f t="shared" si="2"/>
        <v>107.871668455009</v>
      </c>
    </row>
  </sheetData>
  <mergeCells count="4">
    <mergeCell ref="A1:H1"/>
    <mergeCell ref="A2:E2"/>
    <mergeCell ref="A4:E4"/>
    <mergeCell ref="A6:E6"/>
  </mergeCells>
  <pageMargins left="0.7" right="0.7" top="0.75" bottom="0.75" header="0.3" footer="0.3"/>
  <pageSetup paperSize="9" scale="77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7"/>
  <sheetViews>
    <sheetView tabSelected="1" zoomScale="130" zoomScaleNormal="130" topLeftCell="A98" workbookViewId="0">
      <selection activeCell="D111" sqref="D111"/>
    </sheetView>
  </sheetViews>
  <sheetFormatPr defaultColWidth="9" defaultRowHeight="15"/>
  <cols>
    <col min="1" max="1" width="7.42857142857143" customWidth="1"/>
    <col min="2" max="2" width="8.42857142857143" customWidth="1"/>
    <col min="3" max="3" width="15.7142857142857" customWidth="1"/>
    <col min="4" max="4" width="37.2857142857143" customWidth="1"/>
    <col min="5" max="6" width="25.2857142857143" customWidth="1"/>
    <col min="7" max="7" width="14.5714285714286" customWidth="1"/>
    <col min="9" max="9" width="17.5714285714286" style="7" customWidth="1"/>
    <col min="10" max="10" width="18.8571428571429" customWidth="1"/>
  </cols>
  <sheetData>
    <row r="1" ht="42" customHeight="1" spans="1:10">
      <c r="A1" s="8" t="s">
        <v>30</v>
      </c>
      <c r="B1" s="8"/>
      <c r="C1" s="8"/>
      <c r="D1" s="8"/>
      <c r="E1" s="8"/>
      <c r="F1" s="8"/>
      <c r="G1" s="8"/>
      <c r="H1" s="8"/>
      <c r="I1" s="58"/>
      <c r="J1" s="58"/>
    </row>
    <row r="2" ht="18" spans="1:7">
      <c r="A2" s="9"/>
      <c r="B2" s="9"/>
      <c r="C2" s="9"/>
      <c r="D2" s="9"/>
      <c r="E2" s="9"/>
      <c r="F2" s="10"/>
      <c r="G2" s="10"/>
    </row>
    <row r="3" ht="18" customHeight="1" spans="1:7">
      <c r="A3" s="11" t="s">
        <v>167</v>
      </c>
      <c r="B3" s="12"/>
      <c r="C3" s="12"/>
      <c r="D3" s="12"/>
      <c r="E3" s="12"/>
      <c r="F3" s="12"/>
      <c r="G3" s="12"/>
    </row>
    <row r="4" ht="18" customHeight="1" spans="1:7">
      <c r="A4" s="11"/>
      <c r="B4" s="12"/>
      <c r="C4" s="12"/>
      <c r="D4" s="13" t="s">
        <v>168</v>
      </c>
      <c r="E4" s="13"/>
      <c r="F4" s="13"/>
      <c r="G4" s="12"/>
    </row>
    <row r="5" ht="18" customHeight="1" spans="1:7">
      <c r="A5" s="11"/>
      <c r="B5" s="12"/>
      <c r="C5" s="12"/>
      <c r="D5" s="12"/>
      <c r="E5" s="12"/>
      <c r="F5" s="12"/>
      <c r="G5" s="12"/>
    </row>
    <row r="6" ht="18" spans="1:7">
      <c r="A6" s="9"/>
      <c r="B6" s="9"/>
      <c r="C6" s="14"/>
      <c r="D6" s="9"/>
      <c r="E6" s="15">
        <f>E9+E306</f>
        <v>2123013.37</v>
      </c>
      <c r="F6" s="15">
        <f>F9+F306</f>
        <v>2590450.83</v>
      </c>
      <c r="G6" s="15">
        <f>F6/E6*100</f>
        <v>122.017640896911</v>
      </c>
    </row>
    <row r="7" spans="1:7">
      <c r="A7" s="16" t="s">
        <v>4</v>
      </c>
      <c r="B7" s="17"/>
      <c r="C7" s="17"/>
      <c r="D7" s="18"/>
      <c r="E7" s="19" t="s">
        <v>6</v>
      </c>
      <c r="F7" s="256" t="s">
        <v>7</v>
      </c>
      <c r="G7" s="19" t="s">
        <v>169</v>
      </c>
    </row>
    <row r="8" s="1" customFormat="1" ht="12" spans="1:9">
      <c r="A8" s="20">
        <v>1</v>
      </c>
      <c r="B8" s="21"/>
      <c r="C8" s="21"/>
      <c r="D8" s="22"/>
      <c r="E8" s="23">
        <v>2</v>
      </c>
      <c r="F8" s="23">
        <v>3</v>
      </c>
      <c r="G8" s="23" t="s">
        <v>170</v>
      </c>
      <c r="I8" s="59"/>
    </row>
    <row r="9" ht="37.15" customHeight="1" spans="1:10">
      <c r="A9" s="24" t="s">
        <v>171</v>
      </c>
      <c r="B9" s="25"/>
      <c r="C9" s="26"/>
      <c r="D9" s="26" t="s">
        <v>172</v>
      </c>
      <c r="E9" s="27">
        <f>E10+E38+E45+E52+E60+E116+E260+E273</f>
        <v>1778583.32</v>
      </c>
      <c r="F9" s="27">
        <f>F10+F38+F45+F52+F60+F116+F260+F273</f>
        <v>2235967.75</v>
      </c>
      <c r="G9" s="27"/>
      <c r="I9" s="60"/>
      <c r="J9" s="7"/>
    </row>
    <row r="10" ht="24.95" customHeight="1" spans="1:7">
      <c r="A10" s="28" t="s">
        <v>173</v>
      </c>
      <c r="B10" s="29"/>
      <c r="C10" s="30"/>
      <c r="D10" s="30" t="s">
        <v>174</v>
      </c>
      <c r="E10" s="31">
        <f>E12</f>
        <v>125503.12</v>
      </c>
      <c r="F10" s="31">
        <f>F12</f>
        <v>125840.8</v>
      </c>
      <c r="G10" s="31"/>
    </row>
    <row r="11" s="2" customFormat="1" ht="24.95" customHeight="1" spans="1:9">
      <c r="A11" s="32" t="s">
        <v>175</v>
      </c>
      <c r="B11" s="33"/>
      <c r="C11" s="34"/>
      <c r="D11" s="34" t="s">
        <v>68</v>
      </c>
      <c r="E11" s="35">
        <f>E12</f>
        <v>125503.12</v>
      </c>
      <c r="F11" s="35">
        <f t="shared" ref="F11:F12" si="0">F12</f>
        <v>125840.8</v>
      </c>
      <c r="G11" s="35">
        <f>(F11/E11)*100</f>
        <v>100.269061040076</v>
      </c>
      <c r="I11" s="61"/>
    </row>
    <row r="12" ht="24.95" customHeight="1" spans="1:7">
      <c r="A12" s="36">
        <v>3</v>
      </c>
      <c r="B12" s="37"/>
      <c r="C12" s="38"/>
      <c r="D12" s="38" t="s">
        <v>82</v>
      </c>
      <c r="E12" s="39">
        <f>E13</f>
        <v>125503.12</v>
      </c>
      <c r="F12" s="39">
        <f t="shared" si="0"/>
        <v>125840.8</v>
      </c>
      <c r="G12" s="39"/>
    </row>
    <row r="13" ht="24.95" customHeight="1" spans="1:7">
      <c r="A13" s="40">
        <v>32</v>
      </c>
      <c r="B13" s="41"/>
      <c r="C13" s="42"/>
      <c r="D13" s="43" t="s">
        <v>89</v>
      </c>
      <c r="E13" s="44">
        <v>125503.12</v>
      </c>
      <c r="F13" s="44">
        <f>F14+F18+F24+F33</f>
        <v>125840.8</v>
      </c>
      <c r="G13" s="45">
        <f>(F13/E13)*100</f>
        <v>100.269061040076</v>
      </c>
    </row>
    <row r="14" ht="24.95" customHeight="1" spans="1:7">
      <c r="A14" s="46">
        <v>321</v>
      </c>
      <c r="B14" s="47"/>
      <c r="C14" s="48"/>
      <c r="D14" s="258" t="s">
        <v>90</v>
      </c>
      <c r="E14" s="39"/>
      <c r="F14" s="50">
        <f>SUM(F15:F17)</f>
        <v>3763.34</v>
      </c>
      <c r="G14" s="51"/>
    </row>
    <row r="15" ht="24.95" customHeight="1" spans="1:7">
      <c r="A15" s="52">
        <v>3211</v>
      </c>
      <c r="B15" s="53"/>
      <c r="C15" s="54"/>
      <c r="D15" s="258" t="s">
        <v>91</v>
      </c>
      <c r="E15" s="39"/>
      <c r="F15" s="39">
        <v>3513.34</v>
      </c>
      <c r="G15" s="51"/>
    </row>
    <row r="16" ht="24.95" customHeight="1" spans="1:7">
      <c r="A16" s="52">
        <v>3213</v>
      </c>
      <c r="B16" s="53"/>
      <c r="C16" s="54"/>
      <c r="D16" s="258" t="s">
        <v>93</v>
      </c>
      <c r="E16" s="39"/>
      <c r="F16" s="39">
        <v>250</v>
      </c>
      <c r="G16" s="51"/>
    </row>
    <row r="17" ht="24.95" customHeight="1" spans="1:7">
      <c r="A17" s="52">
        <v>3214</v>
      </c>
      <c r="B17" s="53"/>
      <c r="C17" s="54"/>
      <c r="D17" s="258" t="s">
        <v>94</v>
      </c>
      <c r="E17" s="39"/>
      <c r="F17" s="39">
        <v>0</v>
      </c>
      <c r="G17" s="51"/>
    </row>
    <row r="18" ht="24.95" customHeight="1" spans="1:7">
      <c r="A18" s="46">
        <v>322</v>
      </c>
      <c r="B18" s="47"/>
      <c r="C18" s="48"/>
      <c r="D18" s="258" t="s">
        <v>95</v>
      </c>
      <c r="E18" s="39"/>
      <c r="F18" s="50">
        <f>SUM(F19:F23)</f>
        <v>60111.74</v>
      </c>
      <c r="G18" s="51"/>
    </row>
    <row r="19" ht="24.95" customHeight="1" spans="1:7">
      <c r="A19" s="52">
        <v>3221</v>
      </c>
      <c r="B19" s="53"/>
      <c r="C19" s="54"/>
      <c r="D19" s="258" t="s">
        <v>96</v>
      </c>
      <c r="E19" s="39"/>
      <c r="F19" s="39">
        <v>13408.08</v>
      </c>
      <c r="G19" s="51"/>
    </row>
    <row r="20" ht="24.95" customHeight="1" spans="1:7">
      <c r="A20" s="52">
        <v>3223</v>
      </c>
      <c r="B20" s="53"/>
      <c r="C20" s="54"/>
      <c r="D20" s="258" t="s">
        <v>98</v>
      </c>
      <c r="E20" s="39"/>
      <c r="F20" s="39">
        <v>43438.73</v>
      </c>
      <c r="G20" s="51"/>
    </row>
    <row r="21" ht="24.95" customHeight="1" spans="1:7">
      <c r="A21" s="52">
        <v>3224</v>
      </c>
      <c r="B21" s="53"/>
      <c r="C21" s="54"/>
      <c r="D21" s="258" t="s">
        <v>176</v>
      </c>
      <c r="E21" s="39"/>
      <c r="F21" s="39">
        <v>828.89</v>
      </c>
      <c r="G21" s="51"/>
    </row>
    <row r="22" ht="24.95" customHeight="1" spans="1:7">
      <c r="A22" s="52">
        <v>3225</v>
      </c>
      <c r="B22" s="53"/>
      <c r="C22" s="54"/>
      <c r="D22" s="258" t="s">
        <v>100</v>
      </c>
      <c r="E22" s="39"/>
      <c r="F22" s="39">
        <v>1470.9</v>
      </c>
      <c r="G22" s="51"/>
    </row>
    <row r="23" ht="24.95" customHeight="1" spans="1:7">
      <c r="A23" s="52">
        <v>3227</v>
      </c>
      <c r="B23" s="53"/>
      <c r="C23" s="54"/>
      <c r="D23" s="258" t="s">
        <v>101</v>
      </c>
      <c r="E23" s="39"/>
      <c r="F23" s="39">
        <v>965.14</v>
      </c>
      <c r="G23" s="51"/>
    </row>
    <row r="24" ht="24.95" customHeight="1" spans="1:7">
      <c r="A24" s="46">
        <v>323</v>
      </c>
      <c r="B24" s="47"/>
      <c r="C24" s="48"/>
      <c r="D24" s="258" t="s">
        <v>102</v>
      </c>
      <c r="E24" s="39"/>
      <c r="F24" s="50">
        <f>SUM(F25:F32)</f>
        <v>59079.77</v>
      </c>
      <c r="G24" s="51"/>
    </row>
    <row r="25" ht="24.95" customHeight="1" spans="1:7">
      <c r="A25" s="52">
        <v>3231</v>
      </c>
      <c r="B25" s="53"/>
      <c r="C25" s="54"/>
      <c r="D25" s="258" t="s">
        <v>103</v>
      </c>
      <c r="E25" s="39"/>
      <c r="F25" s="39">
        <v>4033.38</v>
      </c>
      <c r="G25" s="51"/>
    </row>
    <row r="26" ht="24.95" customHeight="1" spans="1:7">
      <c r="A26" s="52">
        <v>3232</v>
      </c>
      <c r="B26" s="53"/>
      <c r="C26" s="54"/>
      <c r="D26" s="258" t="s">
        <v>104</v>
      </c>
      <c r="E26" s="39"/>
      <c r="F26" s="39">
        <v>4000</v>
      </c>
      <c r="G26" s="51"/>
    </row>
    <row r="27" ht="24.95" customHeight="1" spans="1:7">
      <c r="A27" s="52">
        <v>3233</v>
      </c>
      <c r="B27" s="53"/>
      <c r="C27" s="54"/>
      <c r="D27" s="258" t="s">
        <v>105</v>
      </c>
      <c r="E27" s="39"/>
      <c r="F27" s="39">
        <v>248.85</v>
      </c>
      <c r="G27" s="51"/>
    </row>
    <row r="28" ht="24.95" customHeight="1" spans="1:7">
      <c r="A28" s="52">
        <v>3234</v>
      </c>
      <c r="B28" s="53"/>
      <c r="C28" s="54"/>
      <c r="D28" s="258" t="s">
        <v>106</v>
      </c>
      <c r="E28" s="39"/>
      <c r="F28" s="39">
        <v>7753.44</v>
      </c>
      <c r="G28" s="51"/>
    </row>
    <row r="29" ht="24.95" customHeight="1" spans="1:7">
      <c r="A29" s="52">
        <v>3236</v>
      </c>
      <c r="B29" s="53"/>
      <c r="C29" s="54"/>
      <c r="D29" s="258" t="s">
        <v>107</v>
      </c>
      <c r="E29" s="39"/>
      <c r="F29" s="39">
        <v>0</v>
      </c>
      <c r="G29" s="51"/>
    </row>
    <row r="30" ht="24.95" customHeight="1" spans="1:7">
      <c r="A30" s="52">
        <v>3237</v>
      </c>
      <c r="B30" s="53"/>
      <c r="C30" s="54"/>
      <c r="D30" s="258" t="s">
        <v>108</v>
      </c>
      <c r="E30" s="39"/>
      <c r="F30" s="39">
        <v>1588.41</v>
      </c>
      <c r="G30" s="51"/>
    </row>
    <row r="31" ht="24.95" customHeight="1" spans="1:7">
      <c r="A31" s="52">
        <v>3238</v>
      </c>
      <c r="B31" s="53"/>
      <c r="C31" s="54"/>
      <c r="D31" s="258" t="s">
        <v>109</v>
      </c>
      <c r="E31" s="39"/>
      <c r="F31" s="39">
        <v>3421.16</v>
      </c>
      <c r="G31" s="51"/>
    </row>
    <row r="32" ht="24.95" customHeight="1" spans="1:7">
      <c r="A32" s="52">
        <v>3239</v>
      </c>
      <c r="B32" s="53"/>
      <c r="C32" s="54"/>
      <c r="D32" s="258" t="s">
        <v>110</v>
      </c>
      <c r="E32" s="39"/>
      <c r="F32" s="39">
        <v>38034.53</v>
      </c>
      <c r="G32" s="51"/>
    </row>
    <row r="33" ht="24.95" customHeight="1" spans="1:7">
      <c r="A33" s="46">
        <v>329</v>
      </c>
      <c r="B33" s="47"/>
      <c r="C33" s="48"/>
      <c r="D33" s="258" t="s">
        <v>112</v>
      </c>
      <c r="E33" s="39"/>
      <c r="F33" s="50">
        <f>SUM(F34:F37)</f>
        <v>2885.95</v>
      </c>
      <c r="G33" s="51"/>
    </row>
    <row r="34" ht="24.95" customHeight="1" spans="1:7">
      <c r="A34" s="52">
        <v>3292</v>
      </c>
      <c r="B34" s="53"/>
      <c r="C34" s="54"/>
      <c r="D34" s="258" t="s">
        <v>114</v>
      </c>
      <c r="E34" s="39"/>
      <c r="F34" s="39">
        <v>1651.07</v>
      </c>
      <c r="G34" s="51"/>
    </row>
    <row r="35" ht="24.95" customHeight="1" spans="1:7">
      <c r="A35" s="52">
        <v>3293</v>
      </c>
      <c r="B35" s="53"/>
      <c r="C35" s="54"/>
      <c r="D35" s="258" t="s">
        <v>115</v>
      </c>
      <c r="E35" s="39"/>
      <c r="F35" s="39">
        <v>333.35</v>
      </c>
      <c r="G35" s="51"/>
    </row>
    <row r="36" ht="24.95" customHeight="1" spans="1:7">
      <c r="A36" s="52">
        <v>3294</v>
      </c>
      <c r="B36" s="53"/>
      <c r="C36" s="54"/>
      <c r="D36" s="258" t="s">
        <v>116</v>
      </c>
      <c r="E36" s="39"/>
      <c r="F36" s="39">
        <v>163.09</v>
      </c>
      <c r="G36" s="51"/>
    </row>
    <row r="37" ht="24.95" customHeight="1" spans="1:7">
      <c r="A37" s="52">
        <v>3299</v>
      </c>
      <c r="B37" s="53"/>
      <c r="C37" s="54"/>
      <c r="D37" s="258" t="s">
        <v>112</v>
      </c>
      <c r="E37" s="39"/>
      <c r="F37" s="39">
        <v>738.44</v>
      </c>
      <c r="G37" s="51"/>
    </row>
    <row r="38" ht="24.95" customHeight="1" spans="1:7">
      <c r="A38" s="28" t="s">
        <v>177</v>
      </c>
      <c r="B38" s="29"/>
      <c r="C38" s="30"/>
      <c r="D38" s="30" t="s">
        <v>178</v>
      </c>
      <c r="E38" s="31">
        <f>E40</f>
        <v>1555</v>
      </c>
      <c r="F38" s="31">
        <f t="shared" ref="F38" si="1">F40</f>
        <v>219.44</v>
      </c>
      <c r="G38" s="31"/>
    </row>
    <row r="39" s="3" customFormat="1" ht="24.95" customHeight="1" spans="1:9">
      <c r="A39" s="32" t="s">
        <v>175</v>
      </c>
      <c r="B39" s="33"/>
      <c r="C39" s="34"/>
      <c r="D39" s="34" t="s">
        <v>68</v>
      </c>
      <c r="E39" s="35">
        <f>E40</f>
        <v>1555</v>
      </c>
      <c r="F39" s="35">
        <f>F40</f>
        <v>219.44</v>
      </c>
      <c r="G39" s="35">
        <f>(F39/E39)*100</f>
        <v>14.1118971061093</v>
      </c>
      <c r="I39" s="62"/>
    </row>
    <row r="40" ht="24.95" customHeight="1" spans="1:7">
      <c r="A40" s="36">
        <v>3</v>
      </c>
      <c r="B40" s="37"/>
      <c r="C40" s="38"/>
      <c r="D40" s="38" t="s">
        <v>82</v>
      </c>
      <c r="E40" s="39">
        <f>E41</f>
        <v>1555</v>
      </c>
      <c r="F40" s="39">
        <f t="shared" ref="F40:F41" si="2">F41</f>
        <v>219.44</v>
      </c>
      <c r="G40" s="39"/>
    </row>
    <row r="41" ht="24.95" customHeight="1" spans="1:7">
      <c r="A41" s="40">
        <v>34</v>
      </c>
      <c r="B41" s="41"/>
      <c r="C41" s="42"/>
      <c r="D41" s="43" t="s">
        <v>178</v>
      </c>
      <c r="E41" s="44">
        <v>1555</v>
      </c>
      <c r="F41" s="44">
        <f t="shared" si="2"/>
        <v>219.44</v>
      </c>
      <c r="G41" s="45">
        <f>(F41/E41)*100</f>
        <v>14.1118971061093</v>
      </c>
    </row>
    <row r="42" ht="24.95" customHeight="1" spans="1:7">
      <c r="A42" s="46">
        <v>343</v>
      </c>
      <c r="B42" s="47"/>
      <c r="C42" s="48"/>
      <c r="D42" s="260" t="s">
        <v>120</v>
      </c>
      <c r="E42" s="50"/>
      <c r="F42" s="50">
        <f>F43+F44</f>
        <v>219.44</v>
      </c>
      <c r="G42" s="51"/>
    </row>
    <row r="43" ht="24.95" customHeight="1" spans="1:7">
      <c r="A43" s="52">
        <v>3431</v>
      </c>
      <c r="B43" s="53"/>
      <c r="C43" s="54"/>
      <c r="D43" s="258" t="s">
        <v>121</v>
      </c>
      <c r="E43" s="39"/>
      <c r="F43" s="39">
        <v>183.83</v>
      </c>
      <c r="G43" s="51"/>
    </row>
    <row r="44" ht="24.95" customHeight="1" spans="1:7">
      <c r="A44" s="52">
        <v>3433</v>
      </c>
      <c r="B44" s="53"/>
      <c r="C44" s="54"/>
      <c r="D44" s="260" t="s">
        <v>122</v>
      </c>
      <c r="E44" s="39"/>
      <c r="F44" s="39">
        <v>35.61</v>
      </c>
      <c r="G44" s="51"/>
    </row>
    <row r="45" ht="24.95" customHeight="1" spans="1:7">
      <c r="A45" s="28" t="s">
        <v>179</v>
      </c>
      <c r="B45" s="29"/>
      <c r="C45" s="30"/>
      <c r="D45" s="30" t="s">
        <v>180</v>
      </c>
      <c r="E45" s="31">
        <f>E47</f>
        <v>14569.38</v>
      </c>
      <c r="F45" s="31">
        <f t="shared" ref="F45" si="3">F47</f>
        <v>5947</v>
      </c>
      <c r="G45" s="31"/>
    </row>
    <row r="46" s="3" customFormat="1" ht="24.95" customHeight="1" spans="1:9">
      <c r="A46" s="32" t="s">
        <v>175</v>
      </c>
      <c r="B46" s="33"/>
      <c r="C46" s="34"/>
      <c r="D46" s="34" t="s">
        <v>68</v>
      </c>
      <c r="E46" s="35">
        <f>E47</f>
        <v>14569.38</v>
      </c>
      <c r="F46" s="35">
        <f t="shared" ref="F46:F47" si="4">F47</f>
        <v>5947</v>
      </c>
      <c r="G46" s="35">
        <f>(F46/E46)*100</f>
        <v>40.8184836966295</v>
      </c>
      <c r="I46" s="62"/>
    </row>
    <row r="47" ht="24.95" customHeight="1" spans="1:7">
      <c r="A47" s="36">
        <v>4</v>
      </c>
      <c r="B47" s="37"/>
      <c r="C47" s="38"/>
      <c r="D47" s="38" t="s">
        <v>129</v>
      </c>
      <c r="E47" s="39">
        <f>E48</f>
        <v>14569.38</v>
      </c>
      <c r="F47" s="39">
        <f t="shared" si="4"/>
        <v>5947</v>
      </c>
      <c r="G47" s="39"/>
    </row>
    <row r="48" ht="24.95" customHeight="1" spans="1:7">
      <c r="A48" s="40">
        <v>42</v>
      </c>
      <c r="B48" s="41"/>
      <c r="C48" s="42"/>
      <c r="D48" s="43" t="s">
        <v>130</v>
      </c>
      <c r="E48" s="44">
        <v>14569.38</v>
      </c>
      <c r="F48" s="44">
        <f>SUM(F49:F51)</f>
        <v>5947</v>
      </c>
      <c r="G48" s="45">
        <f>(F48/E48)*100</f>
        <v>40.8184836966295</v>
      </c>
    </row>
    <row r="49" ht="24.95" customHeight="1" spans="1:7">
      <c r="A49" s="52">
        <v>4221</v>
      </c>
      <c r="B49" s="53"/>
      <c r="C49" s="54"/>
      <c r="D49" s="260" t="s">
        <v>134</v>
      </c>
      <c r="E49" s="39"/>
      <c r="F49" s="39">
        <v>0</v>
      </c>
      <c r="G49" s="35"/>
    </row>
    <row r="50" ht="24.95" customHeight="1" spans="1:7">
      <c r="A50" s="52">
        <v>4223</v>
      </c>
      <c r="B50" s="53"/>
      <c r="C50" s="54"/>
      <c r="D50" s="263" t="s">
        <v>135</v>
      </c>
      <c r="E50" s="39"/>
      <c r="F50" s="39">
        <v>5947</v>
      </c>
      <c r="G50" s="35"/>
    </row>
    <row r="51" ht="24.95" customHeight="1" spans="1:7">
      <c r="A51" s="52">
        <v>4241</v>
      </c>
      <c r="B51" s="53"/>
      <c r="C51" s="54"/>
      <c r="D51" s="260" t="s">
        <v>140</v>
      </c>
      <c r="E51" s="39"/>
      <c r="F51" s="39">
        <v>0</v>
      </c>
      <c r="G51" s="35"/>
    </row>
    <row r="52" ht="24.95" customHeight="1" spans="1:7">
      <c r="A52" s="28" t="s">
        <v>181</v>
      </c>
      <c r="B52" s="29"/>
      <c r="C52" s="30"/>
      <c r="D52" s="30" t="s">
        <v>182</v>
      </c>
      <c r="E52" s="31">
        <f>E54</f>
        <v>12896.5</v>
      </c>
      <c r="F52" s="31">
        <f t="shared" ref="F52" si="5">F54</f>
        <v>15000</v>
      </c>
      <c r="G52" s="31"/>
    </row>
    <row r="53" s="3" customFormat="1" ht="24.95" customHeight="1" spans="1:9">
      <c r="A53" s="32" t="s">
        <v>175</v>
      </c>
      <c r="B53" s="33"/>
      <c r="C53" s="34"/>
      <c r="D53" s="34" t="s">
        <v>68</v>
      </c>
      <c r="E53" s="35">
        <f>E54</f>
        <v>12896.5</v>
      </c>
      <c r="F53" s="35">
        <f>F54</f>
        <v>15000</v>
      </c>
      <c r="G53" s="35">
        <f>(F53/E53)*100</f>
        <v>116.310626914279</v>
      </c>
      <c r="I53" s="62"/>
    </row>
    <row r="54" ht="24.95" customHeight="1" spans="1:7">
      <c r="A54" s="36">
        <v>4</v>
      </c>
      <c r="B54" s="37"/>
      <c r="C54" s="38"/>
      <c r="D54" s="38" t="s">
        <v>129</v>
      </c>
      <c r="E54" s="39">
        <f>E55</f>
        <v>12896.5</v>
      </c>
      <c r="F54" s="39">
        <f t="shared" ref="F54" si="6">F55</f>
        <v>15000</v>
      </c>
      <c r="G54" s="39"/>
    </row>
    <row r="55" ht="24.95" customHeight="1" spans="1:7">
      <c r="A55" s="40">
        <v>45</v>
      </c>
      <c r="B55" s="41"/>
      <c r="C55" s="42"/>
      <c r="D55" s="57" t="s">
        <v>141</v>
      </c>
      <c r="E55" s="44">
        <v>12896.5</v>
      </c>
      <c r="F55" s="44">
        <f>F56+F58</f>
        <v>15000</v>
      </c>
      <c r="G55" s="45">
        <f>(F55/E55)*100</f>
        <v>116.310626914279</v>
      </c>
    </row>
    <row r="56" ht="24.95" customHeight="1" spans="1:7">
      <c r="A56" s="46">
        <v>451</v>
      </c>
      <c r="B56" s="47"/>
      <c r="C56" s="48"/>
      <c r="D56" s="258" t="s">
        <v>142</v>
      </c>
      <c r="E56" s="50"/>
      <c r="F56" s="50">
        <f>F57</f>
        <v>15000</v>
      </c>
      <c r="G56" s="51"/>
    </row>
    <row r="57" ht="24.95" customHeight="1" spans="1:7">
      <c r="A57" s="52">
        <v>4511</v>
      </c>
      <c r="B57" s="53"/>
      <c r="C57" s="54"/>
      <c r="D57" s="258" t="s">
        <v>142</v>
      </c>
      <c r="E57" s="39"/>
      <c r="F57" s="39">
        <v>15000</v>
      </c>
      <c r="G57" s="51"/>
    </row>
    <row r="58" ht="24.95" customHeight="1" spans="1:7">
      <c r="A58" s="46">
        <v>452</v>
      </c>
      <c r="B58" s="47"/>
      <c r="C58" s="48"/>
      <c r="D58" s="258" t="s">
        <v>143</v>
      </c>
      <c r="E58" s="39"/>
      <c r="F58" s="50">
        <f>F59</f>
        <v>0</v>
      </c>
      <c r="G58" s="51"/>
    </row>
    <row r="59" ht="24.95" customHeight="1" spans="1:7">
      <c r="A59" s="52">
        <v>4521</v>
      </c>
      <c r="B59" s="53"/>
      <c r="C59" s="54"/>
      <c r="D59" s="258" t="s">
        <v>143</v>
      </c>
      <c r="E59" s="39"/>
      <c r="F59" s="39">
        <v>0</v>
      </c>
      <c r="G59" s="51"/>
    </row>
    <row r="60" ht="32.45" customHeight="1" spans="1:7">
      <c r="A60" s="28" t="s">
        <v>183</v>
      </c>
      <c r="B60" s="29"/>
      <c r="C60" s="30"/>
      <c r="D60" s="30" t="s">
        <v>184</v>
      </c>
      <c r="E60" s="31">
        <f>E61+E64+E67+E84+E94+E113+E74</f>
        <v>1514557.57</v>
      </c>
      <c r="F60" s="31">
        <f>F61+F64+F67+F84+F94+F113+F74</f>
        <v>1962312.62</v>
      </c>
      <c r="G60" s="31"/>
    </row>
    <row r="61" s="3" customFormat="1" ht="24.95" customHeight="1" spans="1:9">
      <c r="A61" s="32" t="s">
        <v>185</v>
      </c>
      <c r="B61" s="33"/>
      <c r="C61" s="34"/>
      <c r="D61" s="34" t="s">
        <v>77</v>
      </c>
      <c r="E61" s="35">
        <f>E62</f>
        <v>201.18</v>
      </c>
      <c r="F61" s="35">
        <f t="shared" ref="F61:F62" si="7">F62</f>
        <v>0</v>
      </c>
      <c r="G61" s="35">
        <f>(F61/E61)*100</f>
        <v>0</v>
      </c>
      <c r="I61" s="62"/>
    </row>
    <row r="62" ht="24.95" customHeight="1" spans="1:7">
      <c r="A62" s="36">
        <v>3</v>
      </c>
      <c r="B62" s="37"/>
      <c r="C62" s="38"/>
      <c r="D62" s="38" t="s">
        <v>82</v>
      </c>
      <c r="E62" s="39">
        <f>E63</f>
        <v>201.18</v>
      </c>
      <c r="F62" s="39">
        <f t="shared" si="7"/>
        <v>0</v>
      </c>
      <c r="G62" s="39"/>
    </row>
    <row r="63" ht="24.95" customHeight="1" spans="1:7">
      <c r="A63" s="40">
        <v>31</v>
      </c>
      <c r="B63" s="41"/>
      <c r="C63" s="42"/>
      <c r="D63" s="43" t="s">
        <v>186</v>
      </c>
      <c r="E63" s="44">
        <v>201.18</v>
      </c>
      <c r="F63" s="44">
        <v>0</v>
      </c>
      <c r="G63" s="45">
        <f>(F63/E63)*100</f>
        <v>0</v>
      </c>
    </row>
    <row r="64" s="3" customFormat="1" ht="24.95" customHeight="1" spans="1:9">
      <c r="A64" s="32" t="s">
        <v>187</v>
      </c>
      <c r="B64" s="33"/>
      <c r="C64" s="34"/>
      <c r="D64" s="34" t="s">
        <v>188</v>
      </c>
      <c r="E64" s="35">
        <f>E65</f>
        <v>0</v>
      </c>
      <c r="F64" s="35">
        <f t="shared" ref="F64:F65" si="8">F65</f>
        <v>0</v>
      </c>
      <c r="G64" s="35" t="e">
        <f>(F64/E64)*100</f>
        <v>#DIV/0!</v>
      </c>
      <c r="I64" s="62"/>
    </row>
    <row r="65" ht="24.95" customHeight="1" spans="1:7">
      <c r="A65" s="36">
        <v>3</v>
      </c>
      <c r="B65" s="37"/>
      <c r="C65" s="38"/>
      <c r="D65" s="38" t="s">
        <v>82</v>
      </c>
      <c r="E65" s="39">
        <f>E66</f>
        <v>0</v>
      </c>
      <c r="F65" s="39">
        <f t="shared" si="8"/>
        <v>0</v>
      </c>
      <c r="G65" s="39"/>
    </row>
    <row r="66" ht="24.95" customHeight="1" spans="1:7">
      <c r="A66" s="40">
        <v>31</v>
      </c>
      <c r="B66" s="41"/>
      <c r="C66" s="42"/>
      <c r="D66" s="43" t="s">
        <v>189</v>
      </c>
      <c r="E66" s="44">
        <v>0</v>
      </c>
      <c r="F66" s="44">
        <v>0</v>
      </c>
      <c r="G66" s="45" t="e">
        <f>(F66/E66)*100</f>
        <v>#DIV/0!</v>
      </c>
    </row>
    <row r="67" s="3" customFormat="1" ht="24.95" customHeight="1" spans="1:9">
      <c r="A67" s="32" t="s">
        <v>190</v>
      </c>
      <c r="B67" s="33"/>
      <c r="C67" s="34"/>
      <c r="D67" s="34" t="s">
        <v>191</v>
      </c>
      <c r="E67" s="35">
        <f>E68</f>
        <v>0</v>
      </c>
      <c r="F67" s="35">
        <f>F68</f>
        <v>28.66</v>
      </c>
      <c r="G67" s="35" t="e">
        <f>(F67/E67)*100</f>
        <v>#DIV/0!</v>
      </c>
      <c r="I67" s="62"/>
    </row>
    <row r="68" ht="24.95" customHeight="1" spans="1:7">
      <c r="A68" s="36">
        <v>3</v>
      </c>
      <c r="B68" s="37"/>
      <c r="C68" s="38"/>
      <c r="D68" s="38" t="s">
        <v>82</v>
      </c>
      <c r="E68" s="39">
        <f>E69</f>
        <v>0</v>
      </c>
      <c r="F68" s="39">
        <f t="shared" ref="F68" si="9">F69</f>
        <v>28.66</v>
      </c>
      <c r="G68" s="39"/>
    </row>
    <row r="69" ht="24.95" customHeight="1" spans="1:7">
      <c r="A69" s="40">
        <v>31</v>
      </c>
      <c r="B69" s="41"/>
      <c r="C69" s="42"/>
      <c r="D69" s="43" t="s">
        <v>83</v>
      </c>
      <c r="E69" s="44"/>
      <c r="F69" s="44">
        <f>F70+F72</f>
        <v>28.66</v>
      </c>
      <c r="G69" s="45" t="e">
        <f>(F69/E69)*100</f>
        <v>#DIV/0!</v>
      </c>
    </row>
    <row r="70" ht="24.95" customHeight="1" spans="1:7">
      <c r="A70" s="46">
        <v>311</v>
      </c>
      <c r="B70" s="47"/>
      <c r="C70" s="48"/>
      <c r="D70" s="258" t="s">
        <v>84</v>
      </c>
      <c r="E70" s="50"/>
      <c r="F70" s="50">
        <f>F71</f>
        <v>24.6</v>
      </c>
      <c r="G70" s="51"/>
    </row>
    <row r="71" ht="24.95" customHeight="1" spans="1:7">
      <c r="A71" s="52">
        <v>3111</v>
      </c>
      <c r="B71" s="53"/>
      <c r="C71" s="54"/>
      <c r="D71" s="258" t="s">
        <v>85</v>
      </c>
      <c r="E71" s="39"/>
      <c r="F71" s="39">
        <v>24.6</v>
      </c>
      <c r="G71" s="51"/>
    </row>
    <row r="72" ht="24.95" customHeight="1" spans="1:7">
      <c r="A72" s="46">
        <v>313</v>
      </c>
      <c r="B72" s="47"/>
      <c r="C72" s="48"/>
      <c r="D72" s="258" t="s">
        <v>87</v>
      </c>
      <c r="E72" s="50"/>
      <c r="F72" s="50">
        <f>F73</f>
        <v>4.06</v>
      </c>
      <c r="G72" s="51"/>
    </row>
    <row r="73" ht="24.95" customHeight="1" spans="1:7">
      <c r="A73" s="52">
        <v>3132</v>
      </c>
      <c r="B73" s="53"/>
      <c r="C73" s="54"/>
      <c r="D73" s="258" t="s">
        <v>88</v>
      </c>
      <c r="E73" s="39"/>
      <c r="F73" s="39">
        <v>4.06</v>
      </c>
      <c r="G73" s="51"/>
    </row>
    <row r="74" ht="24.95" customHeight="1" spans="1:7">
      <c r="A74" s="32" t="s">
        <v>192</v>
      </c>
      <c r="B74" s="33"/>
      <c r="C74" s="34"/>
      <c r="D74" s="34" t="s">
        <v>78</v>
      </c>
      <c r="E74" s="63">
        <f>E75</f>
        <v>0</v>
      </c>
      <c r="F74" s="63">
        <f>F75</f>
        <v>0</v>
      </c>
      <c r="G74" s="35" t="e">
        <f>(F74/E74)*100</f>
        <v>#DIV/0!</v>
      </c>
    </row>
    <row r="75" ht="24.95" customHeight="1" spans="1:7">
      <c r="A75" s="36">
        <v>3</v>
      </c>
      <c r="B75" s="37"/>
      <c r="C75" s="38"/>
      <c r="D75" s="38" t="s">
        <v>82</v>
      </c>
      <c r="E75" s="39">
        <f>E76+E81</f>
        <v>0</v>
      </c>
      <c r="F75" s="39">
        <f>F76+F81</f>
        <v>0</v>
      </c>
      <c r="G75" s="51"/>
    </row>
    <row r="76" ht="24.95" customHeight="1" spans="1:7">
      <c r="A76" s="40">
        <v>31</v>
      </c>
      <c r="B76" s="41"/>
      <c r="C76" s="42"/>
      <c r="D76" s="43" t="s">
        <v>83</v>
      </c>
      <c r="E76" s="44"/>
      <c r="F76" s="44">
        <f>F77+F79</f>
        <v>0</v>
      </c>
      <c r="G76" s="45" t="e">
        <f>(F76/E76)*100</f>
        <v>#DIV/0!</v>
      </c>
    </row>
    <row r="77" ht="24.95" customHeight="1" spans="1:7">
      <c r="A77" s="46">
        <v>311</v>
      </c>
      <c r="B77" s="47"/>
      <c r="C77" s="48"/>
      <c r="D77" s="258" t="s">
        <v>84</v>
      </c>
      <c r="E77" s="50">
        <f>E78</f>
        <v>0</v>
      </c>
      <c r="F77" s="50">
        <f>F78</f>
        <v>0</v>
      </c>
      <c r="G77" s="51"/>
    </row>
    <row r="78" ht="24.95" customHeight="1" spans="1:7">
      <c r="A78" s="52">
        <v>3111</v>
      </c>
      <c r="B78" s="53"/>
      <c r="C78" s="54"/>
      <c r="D78" s="258" t="s">
        <v>85</v>
      </c>
      <c r="E78" s="39"/>
      <c r="F78" s="39"/>
      <c r="G78" s="51"/>
    </row>
    <row r="79" ht="24.95" customHeight="1" spans="1:7">
      <c r="A79" s="46">
        <v>313</v>
      </c>
      <c r="B79" s="47"/>
      <c r="C79" s="48"/>
      <c r="D79" s="258" t="s">
        <v>87</v>
      </c>
      <c r="E79" s="50">
        <f>E80</f>
        <v>0</v>
      </c>
      <c r="F79" s="50">
        <f>F80</f>
        <v>0</v>
      </c>
      <c r="G79" s="51"/>
    </row>
    <row r="80" ht="24.95" customHeight="1" spans="1:7">
      <c r="A80" s="52">
        <v>3132</v>
      </c>
      <c r="B80" s="53"/>
      <c r="C80" s="54"/>
      <c r="D80" s="258" t="s">
        <v>88</v>
      </c>
      <c r="E80" s="39"/>
      <c r="F80" s="39"/>
      <c r="G80" s="51"/>
    </row>
    <row r="81" ht="24.95" customHeight="1" spans="1:7">
      <c r="A81" s="40">
        <v>32</v>
      </c>
      <c r="B81" s="41"/>
      <c r="C81" s="42"/>
      <c r="D81" s="43" t="s">
        <v>193</v>
      </c>
      <c r="E81" s="44"/>
      <c r="F81" s="44">
        <f>F82</f>
        <v>0</v>
      </c>
      <c r="G81" s="45" t="e">
        <f>(F81/E81)*100</f>
        <v>#DIV/0!</v>
      </c>
    </row>
    <row r="82" ht="24.95" customHeight="1" spans="1:7">
      <c r="A82" s="46">
        <v>321</v>
      </c>
      <c r="B82" s="47"/>
      <c r="C82" s="48"/>
      <c r="D82" s="258" t="s">
        <v>90</v>
      </c>
      <c r="E82" s="50">
        <f>E83</f>
        <v>0</v>
      </c>
      <c r="F82" s="50">
        <f>F83</f>
        <v>0</v>
      </c>
      <c r="G82" s="51"/>
    </row>
    <row r="83" ht="24.95" customHeight="1" spans="1:7">
      <c r="A83" s="52">
        <v>3212</v>
      </c>
      <c r="B83" s="53"/>
      <c r="C83" s="54"/>
      <c r="D83" s="258" t="s">
        <v>92</v>
      </c>
      <c r="E83" s="39"/>
      <c r="F83" s="39"/>
      <c r="G83" s="51"/>
    </row>
    <row r="84" s="3" customFormat="1" ht="24.95" customHeight="1" spans="1:9">
      <c r="A84" s="32" t="s">
        <v>194</v>
      </c>
      <c r="B84" s="33"/>
      <c r="C84" s="34"/>
      <c r="D84" s="34" t="s">
        <v>195</v>
      </c>
      <c r="E84" s="35">
        <f>E85</f>
        <v>0</v>
      </c>
      <c r="F84" s="35">
        <f>F85</f>
        <v>0</v>
      </c>
      <c r="G84" s="35" t="e">
        <f>(F84/E84)*100</f>
        <v>#DIV/0!</v>
      </c>
      <c r="I84" s="62"/>
    </row>
    <row r="85" ht="24.95" customHeight="1" spans="1:7">
      <c r="A85" s="36">
        <v>3</v>
      </c>
      <c r="B85" s="37"/>
      <c r="C85" s="38"/>
      <c r="D85" s="38" t="s">
        <v>82</v>
      </c>
      <c r="E85" s="39">
        <v>0</v>
      </c>
      <c r="F85" s="39">
        <f>F86+F91</f>
        <v>0</v>
      </c>
      <c r="G85" s="39"/>
    </row>
    <row r="86" ht="24.95" customHeight="1" spans="1:7">
      <c r="A86" s="40">
        <v>31</v>
      </c>
      <c r="B86" s="41"/>
      <c r="C86" s="42"/>
      <c r="D86" s="43" t="s">
        <v>83</v>
      </c>
      <c r="E86" s="44">
        <v>0</v>
      </c>
      <c r="F86" s="44">
        <f>F87+F89</f>
        <v>0</v>
      </c>
      <c r="G86" s="45" t="e">
        <f>(F86/E86)*100</f>
        <v>#DIV/0!</v>
      </c>
    </row>
    <row r="87" ht="24.95" customHeight="1" spans="1:7">
      <c r="A87" s="46">
        <v>311</v>
      </c>
      <c r="B87" s="47"/>
      <c r="C87" s="48"/>
      <c r="D87" s="258" t="s">
        <v>84</v>
      </c>
      <c r="E87" s="50"/>
      <c r="F87" s="50">
        <f>F88</f>
        <v>0</v>
      </c>
      <c r="G87" s="51"/>
    </row>
    <row r="88" ht="24.95" customHeight="1" spans="1:7">
      <c r="A88" s="52">
        <v>3111</v>
      </c>
      <c r="B88" s="53"/>
      <c r="C88" s="54"/>
      <c r="D88" s="258" t="s">
        <v>85</v>
      </c>
      <c r="E88" s="39"/>
      <c r="F88" s="39">
        <v>0</v>
      </c>
      <c r="G88" s="51"/>
    </row>
    <row r="89" ht="24.95" customHeight="1" spans="1:7">
      <c r="A89" s="46">
        <v>313</v>
      </c>
      <c r="B89" s="47"/>
      <c r="C89" s="48"/>
      <c r="D89" s="258" t="s">
        <v>87</v>
      </c>
      <c r="E89" s="50">
        <f>E90</f>
        <v>0</v>
      </c>
      <c r="F89" s="50">
        <f>F90</f>
        <v>0</v>
      </c>
      <c r="G89" s="51"/>
    </row>
    <row r="90" ht="24.95" customHeight="1" spans="1:7">
      <c r="A90" s="52">
        <v>3132</v>
      </c>
      <c r="B90" s="53"/>
      <c r="C90" s="54"/>
      <c r="D90" s="258" t="s">
        <v>88</v>
      </c>
      <c r="E90" s="39"/>
      <c r="F90" s="39">
        <v>0</v>
      </c>
      <c r="G90" s="51"/>
    </row>
    <row r="91" ht="24.95" customHeight="1" spans="1:7">
      <c r="A91" s="40">
        <v>32</v>
      </c>
      <c r="B91" s="41"/>
      <c r="C91" s="42"/>
      <c r="D91" s="43" t="s">
        <v>193</v>
      </c>
      <c r="E91" s="44">
        <v>0</v>
      </c>
      <c r="F91" s="44">
        <f>F92</f>
        <v>0</v>
      </c>
      <c r="G91" s="45" t="e">
        <f>(F91/E91)*100</f>
        <v>#DIV/0!</v>
      </c>
    </row>
    <row r="92" ht="24.95" customHeight="1" spans="1:7">
      <c r="A92" s="46">
        <v>321</v>
      </c>
      <c r="B92" s="47"/>
      <c r="C92" s="48"/>
      <c r="D92" s="258" t="s">
        <v>90</v>
      </c>
      <c r="E92" s="50"/>
      <c r="F92" s="50">
        <f>F93</f>
        <v>0</v>
      </c>
      <c r="G92" s="51"/>
    </row>
    <row r="93" ht="24.95" customHeight="1" spans="1:7">
      <c r="A93" s="52">
        <v>3212</v>
      </c>
      <c r="B93" s="53"/>
      <c r="C93" s="54"/>
      <c r="D93" s="258" t="s">
        <v>92</v>
      </c>
      <c r="E93" s="39"/>
      <c r="F93" s="39">
        <v>0</v>
      </c>
      <c r="G93" s="51"/>
    </row>
    <row r="94" s="3" customFormat="1" ht="24.95" customHeight="1" spans="1:9">
      <c r="A94" s="32" t="s">
        <v>196</v>
      </c>
      <c r="B94" s="33"/>
      <c r="C94" s="34"/>
      <c r="D94" s="34" t="s">
        <v>197</v>
      </c>
      <c r="E94" s="35">
        <f>E95</f>
        <v>1514356.39</v>
      </c>
      <c r="F94" s="35">
        <f>F95</f>
        <v>1962283.96</v>
      </c>
      <c r="G94" s="35">
        <f>(F94/E94)*100</f>
        <v>129.578742029147</v>
      </c>
      <c r="I94" s="62"/>
    </row>
    <row r="95" ht="24.95" customHeight="1" spans="1:7">
      <c r="A95" s="36">
        <v>3</v>
      </c>
      <c r="B95" s="37"/>
      <c r="C95" s="38"/>
      <c r="D95" s="38" t="s">
        <v>82</v>
      </c>
      <c r="E95" s="39">
        <f>E96+E106</f>
        <v>1514356.39</v>
      </c>
      <c r="F95" s="39">
        <f>F96+F106</f>
        <v>1962283.96</v>
      </c>
      <c r="G95" s="39"/>
    </row>
    <row r="96" ht="24.95" customHeight="1" spans="1:7">
      <c r="A96" s="40">
        <v>31</v>
      </c>
      <c r="B96" s="41"/>
      <c r="C96" s="42"/>
      <c r="D96" s="43" t="s">
        <v>83</v>
      </c>
      <c r="E96" s="44">
        <v>1514356.39</v>
      </c>
      <c r="F96" s="44">
        <f>F98+F100+F102+F104</f>
        <v>1919948.84</v>
      </c>
      <c r="G96" s="45">
        <f>(F96/E96)*100</f>
        <v>126.783157034785</v>
      </c>
    </row>
    <row r="97" ht="24.95" customHeight="1" spans="1:7">
      <c r="A97" s="64"/>
      <c r="B97" s="65"/>
      <c r="C97" s="66"/>
      <c r="D97" s="67" t="s">
        <v>198</v>
      </c>
      <c r="E97" s="68">
        <v>0</v>
      </c>
      <c r="F97" s="68">
        <v>0</v>
      </c>
      <c r="G97" s="69"/>
    </row>
    <row r="98" ht="24.95" customHeight="1" spans="1:7">
      <c r="A98" s="46">
        <v>311</v>
      </c>
      <c r="B98" s="47"/>
      <c r="C98" s="48"/>
      <c r="D98" s="258" t="s">
        <v>84</v>
      </c>
      <c r="E98" s="70"/>
      <c r="F98" s="70">
        <f>F99</f>
        <v>1590160.47</v>
      </c>
      <c r="G98" s="69"/>
    </row>
    <row r="99" ht="24.95" customHeight="1" spans="1:7">
      <c r="A99" s="52">
        <v>3111</v>
      </c>
      <c r="B99" s="53"/>
      <c r="C99" s="54"/>
      <c r="D99" s="258" t="s">
        <v>85</v>
      </c>
      <c r="E99" s="68"/>
      <c r="F99" s="68">
        <v>1590160.47</v>
      </c>
      <c r="G99" s="69"/>
    </row>
    <row r="100" ht="24.95" customHeight="1" spans="1:7">
      <c r="A100" s="46">
        <v>312</v>
      </c>
      <c r="B100" s="47"/>
      <c r="C100" s="48"/>
      <c r="D100" s="258" t="s">
        <v>86</v>
      </c>
      <c r="E100" s="70"/>
      <c r="F100" s="70">
        <f>F101</f>
        <v>67411.89</v>
      </c>
      <c r="G100" s="69"/>
    </row>
    <row r="101" ht="24.95" customHeight="1" spans="1:7">
      <c r="A101" s="52">
        <v>3121</v>
      </c>
      <c r="B101" s="53"/>
      <c r="C101" s="54"/>
      <c r="D101" s="258" t="s">
        <v>86</v>
      </c>
      <c r="E101" s="68"/>
      <c r="F101" s="68">
        <v>67411.89</v>
      </c>
      <c r="G101" s="69"/>
    </row>
    <row r="102" ht="24.95" customHeight="1" spans="1:7">
      <c r="A102" s="46">
        <v>313</v>
      </c>
      <c r="B102" s="47"/>
      <c r="C102" s="48"/>
      <c r="D102" s="258" t="s">
        <v>87</v>
      </c>
      <c r="E102" s="70"/>
      <c r="F102" s="70">
        <f>F103</f>
        <v>262376.48</v>
      </c>
      <c r="G102" s="69"/>
    </row>
    <row r="103" ht="24.95" customHeight="1" spans="1:7">
      <c r="A103" s="52">
        <v>3132</v>
      </c>
      <c r="B103" s="53"/>
      <c r="C103" s="54"/>
      <c r="D103" s="258" t="s">
        <v>88</v>
      </c>
      <c r="E103" s="68"/>
      <c r="F103" s="68">
        <v>262376.48</v>
      </c>
      <c r="G103" s="69"/>
    </row>
    <row r="104" ht="24.95" customHeight="1" spans="1:7">
      <c r="A104" s="64"/>
      <c r="B104" s="65"/>
      <c r="C104" s="66"/>
      <c r="D104" s="67" t="s">
        <v>199</v>
      </c>
      <c r="E104" s="68">
        <v>0</v>
      </c>
      <c r="F104" s="70">
        <f>F105</f>
        <v>0</v>
      </c>
      <c r="G104" s="69"/>
    </row>
    <row r="105" ht="24.95" customHeight="1" spans="1:7">
      <c r="A105" s="52">
        <v>3121</v>
      </c>
      <c r="B105" s="53"/>
      <c r="C105" s="54"/>
      <c r="D105" s="258" t="s">
        <v>86</v>
      </c>
      <c r="E105" s="68"/>
      <c r="F105" s="68"/>
      <c r="G105" s="69"/>
    </row>
    <row r="106" ht="24.95" customHeight="1" spans="1:7">
      <c r="A106" s="40">
        <v>32</v>
      </c>
      <c r="B106" s="41"/>
      <c r="C106" s="42"/>
      <c r="D106" s="43" t="s">
        <v>89</v>
      </c>
      <c r="E106" s="44">
        <v>0</v>
      </c>
      <c r="F106" s="44">
        <f>F107+F109+F111</f>
        <v>42335.12</v>
      </c>
      <c r="G106" s="45" t="e">
        <f>(F106/E106)*100</f>
        <v>#DIV/0!</v>
      </c>
    </row>
    <row r="107" ht="24.95" customHeight="1" spans="1:7">
      <c r="A107" s="64"/>
      <c r="B107" s="65"/>
      <c r="C107" s="66"/>
      <c r="D107" s="67" t="s">
        <v>200</v>
      </c>
      <c r="E107" s="68">
        <v>0</v>
      </c>
      <c r="F107" s="68">
        <f>F108</f>
        <v>36602.76</v>
      </c>
      <c r="G107" s="69"/>
    </row>
    <row r="108" ht="24.95" customHeight="1" spans="1:7">
      <c r="A108" s="52">
        <v>3212</v>
      </c>
      <c r="B108" s="53"/>
      <c r="C108" s="54"/>
      <c r="D108" s="258" t="s">
        <v>92</v>
      </c>
      <c r="E108" s="68"/>
      <c r="F108" s="68">
        <v>36602.76</v>
      </c>
      <c r="G108" s="69"/>
    </row>
    <row r="109" ht="24.95" customHeight="1" spans="1:7">
      <c r="A109" s="64"/>
      <c r="B109" s="65"/>
      <c r="C109" s="66"/>
      <c r="D109" s="67" t="s">
        <v>201</v>
      </c>
      <c r="E109" s="68">
        <v>0</v>
      </c>
      <c r="F109" s="68">
        <f>F110</f>
        <v>5460</v>
      </c>
      <c r="G109" s="69"/>
    </row>
    <row r="110" ht="24.95" customHeight="1" spans="1:7">
      <c r="A110" s="52">
        <v>3295</v>
      </c>
      <c r="B110" s="53"/>
      <c r="C110" s="54"/>
      <c r="D110" s="260" t="s">
        <v>117</v>
      </c>
      <c r="E110" s="68"/>
      <c r="F110" s="68">
        <v>5460</v>
      </c>
      <c r="G110" s="69"/>
    </row>
    <row r="111" ht="24.95" customHeight="1" spans="1:7">
      <c r="A111" s="64"/>
      <c r="B111" s="65"/>
      <c r="C111" s="66"/>
      <c r="D111" s="67" t="s">
        <v>202</v>
      </c>
      <c r="E111" s="68">
        <v>0</v>
      </c>
      <c r="F111" s="68">
        <f>F112</f>
        <v>272.36</v>
      </c>
      <c r="G111" s="69"/>
    </row>
    <row r="112" ht="24.95" customHeight="1" spans="1:7">
      <c r="A112" s="52">
        <v>3237</v>
      </c>
      <c r="B112" s="53"/>
      <c r="C112" s="54"/>
      <c r="D112" s="258" t="s">
        <v>108</v>
      </c>
      <c r="E112" s="68"/>
      <c r="F112" s="68">
        <v>272.36</v>
      </c>
      <c r="G112" s="69"/>
    </row>
    <row r="113" s="3" customFormat="1" ht="24.95" customHeight="1" spans="1:9">
      <c r="A113" s="32" t="s">
        <v>203</v>
      </c>
      <c r="B113" s="33"/>
      <c r="C113" s="34"/>
      <c r="D113" s="34" t="s">
        <v>63</v>
      </c>
      <c r="E113" s="35">
        <f>E114</f>
        <v>0</v>
      </c>
      <c r="F113" s="35">
        <f t="shared" ref="F113:F114" si="10">F114</f>
        <v>0</v>
      </c>
      <c r="G113" s="35" t="e">
        <f>(F113/E113)*100</f>
        <v>#DIV/0!</v>
      </c>
      <c r="I113" s="62"/>
    </row>
    <row r="114" ht="24.95" customHeight="1" spans="1:7">
      <c r="A114" s="36">
        <v>3</v>
      </c>
      <c r="B114" s="37"/>
      <c r="C114" s="38"/>
      <c r="D114" s="38" t="s">
        <v>82</v>
      </c>
      <c r="E114" s="39">
        <f>E115</f>
        <v>0</v>
      </c>
      <c r="F114" s="39">
        <f t="shared" si="10"/>
        <v>0</v>
      </c>
      <c r="G114" s="39"/>
    </row>
    <row r="115" ht="24.95" customHeight="1" spans="1:7">
      <c r="A115" s="40">
        <v>31</v>
      </c>
      <c r="B115" s="41"/>
      <c r="C115" s="42"/>
      <c r="D115" s="43" t="s">
        <v>204</v>
      </c>
      <c r="E115" s="44"/>
      <c r="F115" s="44"/>
      <c r="G115" s="45" t="e">
        <f>(F115/E115)*100</f>
        <v>#DIV/0!</v>
      </c>
    </row>
    <row r="116" ht="24.95" customHeight="1" spans="1:7">
      <c r="A116" s="28" t="s">
        <v>205</v>
      </c>
      <c r="B116" s="29"/>
      <c r="C116" s="30"/>
      <c r="D116" s="30" t="s">
        <v>206</v>
      </c>
      <c r="E116" s="31">
        <f>E117+E127+E147+E174+E210+E233+E246+E256+E199+E189</f>
        <v>78022.5</v>
      </c>
      <c r="F116" s="31">
        <f>F117+F127+F147+F174+F210+F233+F246+F256+F199+F189</f>
        <v>91904.23</v>
      </c>
      <c r="G116" s="31"/>
    </row>
    <row r="117" s="4" customFormat="1" ht="24.95" customHeight="1" spans="1:9">
      <c r="A117" s="32" t="s">
        <v>185</v>
      </c>
      <c r="B117" s="33"/>
      <c r="C117" s="34"/>
      <c r="D117" s="34" t="s">
        <v>77</v>
      </c>
      <c r="E117" s="35">
        <f>E118</f>
        <v>6366.05</v>
      </c>
      <c r="F117" s="35">
        <f t="shared" ref="F117" si="11">F118</f>
        <v>1827.6</v>
      </c>
      <c r="G117" s="35">
        <f>(F117/E117)*100</f>
        <v>28.7085398323921</v>
      </c>
      <c r="I117" s="72"/>
    </row>
    <row r="118" ht="24.95" customHeight="1" spans="1:7">
      <c r="A118" s="36">
        <v>3</v>
      </c>
      <c r="B118" s="37"/>
      <c r="C118" s="38"/>
      <c r="D118" s="38" t="s">
        <v>82</v>
      </c>
      <c r="E118" s="39">
        <f>E119+E126</f>
        <v>6366.05</v>
      </c>
      <c r="F118" s="39">
        <f>F119+F126</f>
        <v>1827.6</v>
      </c>
      <c r="G118" s="39"/>
    </row>
    <row r="119" ht="24.95" customHeight="1" spans="1:7">
      <c r="A119" s="40">
        <v>32</v>
      </c>
      <c r="B119" s="41"/>
      <c r="C119" s="42"/>
      <c r="D119" s="43" t="s">
        <v>207</v>
      </c>
      <c r="E119" s="44">
        <v>6083.74</v>
      </c>
      <c r="F119" s="44">
        <f>SUM(F120:F125)</f>
        <v>1827.6</v>
      </c>
      <c r="G119" s="45">
        <f>(F119/E119)*100</f>
        <v>30.0407315237009</v>
      </c>
    </row>
    <row r="120" ht="24.95" customHeight="1" spans="1:7">
      <c r="A120" s="52">
        <v>3221</v>
      </c>
      <c r="B120" s="53"/>
      <c r="C120" s="54"/>
      <c r="D120" s="258" t="s">
        <v>96</v>
      </c>
      <c r="E120" s="39"/>
      <c r="F120" s="39">
        <v>0</v>
      </c>
      <c r="G120" s="35"/>
    </row>
    <row r="121" ht="24.95" customHeight="1" spans="1:7">
      <c r="A121" s="52">
        <v>3231</v>
      </c>
      <c r="B121" s="53"/>
      <c r="C121" s="54"/>
      <c r="D121" s="258" t="s">
        <v>103</v>
      </c>
      <c r="E121" s="39"/>
      <c r="F121" s="39">
        <v>0</v>
      </c>
      <c r="G121" s="35"/>
    </row>
    <row r="122" ht="24.95" customHeight="1" spans="1:7">
      <c r="A122" s="52">
        <v>3234</v>
      </c>
      <c r="B122" s="53"/>
      <c r="C122" s="54"/>
      <c r="D122" s="258" t="s">
        <v>106</v>
      </c>
      <c r="E122" s="39"/>
      <c r="F122" s="39">
        <v>0</v>
      </c>
      <c r="G122" s="35"/>
    </row>
    <row r="123" ht="24.95" customHeight="1" spans="1:7">
      <c r="A123" s="52">
        <v>3238</v>
      </c>
      <c r="B123" s="53"/>
      <c r="C123" s="54"/>
      <c r="D123" s="258" t="s">
        <v>109</v>
      </c>
      <c r="E123" s="39"/>
      <c r="F123" s="39">
        <v>716.76</v>
      </c>
      <c r="G123" s="35"/>
    </row>
    <row r="124" ht="24.95" customHeight="1" spans="1:7">
      <c r="A124" s="52">
        <v>3293</v>
      </c>
      <c r="B124" s="53"/>
      <c r="C124" s="54"/>
      <c r="D124" s="258" t="s">
        <v>115</v>
      </c>
      <c r="E124" s="39"/>
      <c r="F124" s="39">
        <v>33.76</v>
      </c>
      <c r="G124" s="35"/>
    </row>
    <row r="125" ht="24.95" customHeight="1" spans="1:7">
      <c r="A125" s="52">
        <v>3295</v>
      </c>
      <c r="B125" s="53"/>
      <c r="C125" s="54"/>
      <c r="D125" s="258" t="s">
        <v>117</v>
      </c>
      <c r="E125" s="39"/>
      <c r="F125" s="39">
        <v>1077.08</v>
      </c>
      <c r="G125" s="35"/>
    </row>
    <row r="126" ht="36.75" customHeight="1" spans="1:7">
      <c r="A126" s="40">
        <v>37</v>
      </c>
      <c r="B126" s="41"/>
      <c r="C126" s="42"/>
      <c r="D126" s="267" t="s">
        <v>208</v>
      </c>
      <c r="E126" s="44">
        <v>282.31</v>
      </c>
      <c r="F126" s="44"/>
      <c r="G126" s="45">
        <f>(F126/E126)*100</f>
        <v>0</v>
      </c>
    </row>
    <row r="127" s="4" customFormat="1" ht="24.95" customHeight="1" spans="1:9">
      <c r="A127" s="32" t="s">
        <v>187</v>
      </c>
      <c r="B127" s="33"/>
      <c r="C127" s="34"/>
      <c r="D127" s="34" t="s">
        <v>188</v>
      </c>
      <c r="E127" s="35">
        <f>E128</f>
        <v>0</v>
      </c>
      <c r="F127" s="35">
        <f>F128+F146</f>
        <v>4118.17</v>
      </c>
      <c r="G127" s="35" t="e">
        <f>(F127/E127)*100</f>
        <v>#DIV/0!</v>
      </c>
      <c r="I127" s="72"/>
    </row>
    <row r="128" ht="24.95" customHeight="1" spans="1:7">
      <c r="A128" s="40">
        <v>32</v>
      </c>
      <c r="B128" s="41"/>
      <c r="C128" s="42"/>
      <c r="D128" s="43" t="s">
        <v>89</v>
      </c>
      <c r="E128" s="44">
        <v>0</v>
      </c>
      <c r="F128" s="44">
        <f>F129+F131+F134+F138+F140</f>
        <v>4063.28</v>
      </c>
      <c r="G128" s="45" t="e">
        <f>(F128/E128)*100</f>
        <v>#DIV/0!</v>
      </c>
    </row>
    <row r="129" ht="24.95" customHeight="1" spans="1:7">
      <c r="A129" s="46">
        <v>321</v>
      </c>
      <c r="B129" s="47"/>
      <c r="C129" s="48"/>
      <c r="D129" s="258" t="s">
        <v>90</v>
      </c>
      <c r="E129" s="50"/>
      <c r="F129" s="50">
        <f>F130</f>
        <v>69.92</v>
      </c>
      <c r="G129" s="35"/>
    </row>
    <row r="130" ht="24.95" customHeight="1" spans="1:7">
      <c r="A130" s="52">
        <v>3211</v>
      </c>
      <c r="B130" s="53"/>
      <c r="C130" s="54"/>
      <c r="D130" s="258" t="s">
        <v>91</v>
      </c>
      <c r="E130" s="39"/>
      <c r="F130" s="39">
        <v>69.92</v>
      </c>
      <c r="G130" s="35"/>
    </row>
    <row r="131" ht="24.95" customHeight="1" spans="1:7">
      <c r="A131" s="46">
        <v>322</v>
      </c>
      <c r="B131" s="47"/>
      <c r="C131" s="48"/>
      <c r="D131" s="258" t="s">
        <v>95</v>
      </c>
      <c r="E131" s="50"/>
      <c r="F131" s="50">
        <f>F132+F133</f>
        <v>3056.96</v>
      </c>
      <c r="G131" s="35"/>
    </row>
    <row r="132" ht="24.95" customHeight="1" spans="1:7">
      <c r="A132" s="52">
        <v>3221</v>
      </c>
      <c r="B132" s="53"/>
      <c r="C132" s="54"/>
      <c r="D132" s="258" t="s">
        <v>96</v>
      </c>
      <c r="E132" s="50"/>
      <c r="F132" s="39">
        <v>2464.53</v>
      </c>
      <c r="G132" s="35"/>
    </row>
    <row r="133" ht="24.95" customHeight="1" spans="1:7">
      <c r="A133" s="52">
        <v>3225</v>
      </c>
      <c r="B133" s="53"/>
      <c r="C133" s="54"/>
      <c r="D133" s="258" t="s">
        <v>100</v>
      </c>
      <c r="E133" s="39"/>
      <c r="F133" s="39">
        <v>592.43</v>
      </c>
      <c r="G133" s="35"/>
    </row>
    <row r="134" ht="24.95" customHeight="1" spans="1:7">
      <c r="A134" s="46">
        <v>323</v>
      </c>
      <c r="B134" s="47"/>
      <c r="C134" s="48"/>
      <c r="D134" s="258" t="s">
        <v>102</v>
      </c>
      <c r="E134" s="50"/>
      <c r="F134" s="50">
        <f>F137+F135+F136</f>
        <v>936.4</v>
      </c>
      <c r="G134" s="35"/>
    </row>
    <row r="135" ht="24.95" customHeight="1" spans="1:7">
      <c r="A135" s="52">
        <v>3237</v>
      </c>
      <c r="B135" s="53"/>
      <c r="C135" s="54"/>
      <c r="D135" s="258" t="s">
        <v>108</v>
      </c>
      <c r="E135" s="50"/>
      <c r="F135" s="39">
        <v>625</v>
      </c>
      <c r="G135" s="35"/>
    </row>
    <row r="136" ht="24.95" customHeight="1" spans="1:7">
      <c r="A136" s="52">
        <v>3238</v>
      </c>
      <c r="B136" s="53"/>
      <c r="C136" s="54"/>
      <c r="D136" s="258" t="s">
        <v>109</v>
      </c>
      <c r="E136" s="50"/>
      <c r="F136" s="39">
        <v>311.4</v>
      </c>
      <c r="G136" s="35"/>
    </row>
    <row r="137" ht="24.95" customHeight="1" spans="1:7">
      <c r="A137" s="52">
        <v>3239</v>
      </c>
      <c r="B137" s="53"/>
      <c r="C137" s="54"/>
      <c r="D137" s="258" t="s">
        <v>110</v>
      </c>
      <c r="E137" s="39"/>
      <c r="F137" s="39">
        <v>0</v>
      </c>
      <c r="G137" s="35"/>
    </row>
    <row r="138" ht="24.95" customHeight="1" spans="1:7">
      <c r="A138" s="46">
        <v>324</v>
      </c>
      <c r="B138" s="47"/>
      <c r="C138" s="48"/>
      <c r="D138" s="258" t="s">
        <v>111</v>
      </c>
      <c r="E138" s="50"/>
      <c r="F138" s="50">
        <f>F139</f>
        <v>0</v>
      </c>
      <c r="G138" s="35"/>
    </row>
    <row r="139" ht="24.95" customHeight="1" spans="1:7">
      <c r="A139" s="52">
        <v>3241</v>
      </c>
      <c r="B139" s="53"/>
      <c r="C139" s="54"/>
      <c r="D139" s="258" t="s">
        <v>111</v>
      </c>
      <c r="E139" s="39"/>
      <c r="F139" s="39"/>
      <c r="G139" s="35"/>
    </row>
    <row r="140" ht="24.95" customHeight="1" spans="1:7">
      <c r="A140" s="46">
        <v>329</v>
      </c>
      <c r="B140" s="47"/>
      <c r="C140" s="48"/>
      <c r="D140" s="258" t="s">
        <v>112</v>
      </c>
      <c r="E140" s="50"/>
      <c r="F140" s="50">
        <f>SUM(F141:F145)</f>
        <v>0</v>
      </c>
      <c r="G140" s="35"/>
    </row>
    <row r="141" ht="24.95" customHeight="1" spans="1:7">
      <c r="A141" s="52">
        <v>3292</v>
      </c>
      <c r="B141" s="53"/>
      <c r="C141" s="54"/>
      <c r="D141" s="258" t="s">
        <v>114</v>
      </c>
      <c r="E141" s="39"/>
      <c r="F141" s="39"/>
      <c r="G141" s="35"/>
    </row>
    <row r="142" ht="24.95" customHeight="1" spans="1:7">
      <c r="A142" s="52">
        <v>3293</v>
      </c>
      <c r="B142" s="53"/>
      <c r="C142" s="54"/>
      <c r="D142" s="258" t="s">
        <v>115</v>
      </c>
      <c r="E142" s="39"/>
      <c r="F142" s="39"/>
      <c r="G142" s="35"/>
    </row>
    <row r="143" ht="24.95" customHeight="1" spans="1:7">
      <c r="A143" s="52">
        <v>3294</v>
      </c>
      <c r="B143" s="53"/>
      <c r="C143" s="54"/>
      <c r="D143" s="258" t="s">
        <v>116</v>
      </c>
      <c r="E143" s="39"/>
      <c r="F143" s="39">
        <v>0</v>
      </c>
      <c r="G143" s="35"/>
    </row>
    <row r="144" ht="24.95" customHeight="1" spans="1:7">
      <c r="A144" s="52">
        <v>3295</v>
      </c>
      <c r="B144" s="53"/>
      <c r="C144" s="54"/>
      <c r="D144" s="258" t="s">
        <v>117</v>
      </c>
      <c r="E144" s="39"/>
      <c r="F144" s="39">
        <v>0</v>
      </c>
      <c r="G144" s="35"/>
    </row>
    <row r="145" ht="24.95" customHeight="1" spans="1:7">
      <c r="A145" s="52">
        <v>3299</v>
      </c>
      <c r="B145" s="53"/>
      <c r="C145" s="54"/>
      <c r="D145" s="258" t="s">
        <v>112</v>
      </c>
      <c r="E145" s="39"/>
      <c r="F145" s="39">
        <v>0</v>
      </c>
      <c r="G145" s="35"/>
    </row>
    <row r="146" customFormat="1" ht="24.95" customHeight="1" spans="1:9">
      <c r="A146" s="46">
        <v>37</v>
      </c>
      <c r="B146" s="47"/>
      <c r="C146" s="48"/>
      <c r="D146" s="268" t="s">
        <v>123</v>
      </c>
      <c r="E146" s="39"/>
      <c r="F146" s="50">
        <v>54.89</v>
      </c>
      <c r="G146" s="35"/>
      <c r="I146" s="7"/>
    </row>
    <row r="147" s="4" customFormat="1" ht="24.95" customHeight="1" spans="1:9">
      <c r="A147" s="32" t="s">
        <v>190</v>
      </c>
      <c r="B147" s="33"/>
      <c r="C147" s="34"/>
      <c r="D147" s="34" t="s">
        <v>209</v>
      </c>
      <c r="E147" s="35">
        <f>E148</f>
        <v>35692.39</v>
      </c>
      <c r="F147" s="35">
        <f>F148</f>
        <v>36792.04</v>
      </c>
      <c r="G147" s="35">
        <f>(F147/E147)*100</f>
        <v>103.080908843594</v>
      </c>
      <c r="I147" s="72"/>
    </row>
    <row r="148" ht="24.95" customHeight="1" spans="1:7">
      <c r="A148" s="36">
        <v>3</v>
      </c>
      <c r="B148" s="37"/>
      <c r="C148" s="38"/>
      <c r="D148" s="38" t="s">
        <v>82</v>
      </c>
      <c r="E148" s="39">
        <f>E149+E172</f>
        <v>35692.39</v>
      </c>
      <c r="F148" s="39">
        <f>F149+F172</f>
        <v>36792.04</v>
      </c>
      <c r="G148" s="39"/>
    </row>
    <row r="149" ht="24.95" customHeight="1" spans="1:7">
      <c r="A149" s="40">
        <v>32</v>
      </c>
      <c r="B149" s="41"/>
      <c r="C149" s="42"/>
      <c r="D149" s="43" t="s">
        <v>89</v>
      </c>
      <c r="E149" s="44">
        <v>35692.39</v>
      </c>
      <c r="F149" s="44">
        <f>F150+F152+F159+F168</f>
        <v>36792.04</v>
      </c>
      <c r="G149" s="45">
        <f>(F149/E149)*100</f>
        <v>103.080908843594</v>
      </c>
    </row>
    <row r="150" ht="24.95" customHeight="1" spans="1:7">
      <c r="A150" s="46">
        <v>321</v>
      </c>
      <c r="B150" s="47"/>
      <c r="C150" s="48"/>
      <c r="D150" s="258" t="s">
        <v>90</v>
      </c>
      <c r="E150" s="50"/>
      <c r="F150" s="50">
        <f>F151</f>
        <v>0</v>
      </c>
      <c r="G150" s="35"/>
    </row>
    <row r="151" ht="24.95" customHeight="1" spans="1:7">
      <c r="A151" s="52">
        <v>3213</v>
      </c>
      <c r="B151" s="53"/>
      <c r="C151" s="54"/>
      <c r="D151" s="258" t="s">
        <v>93</v>
      </c>
      <c r="E151" s="39"/>
      <c r="F151" s="39">
        <v>0</v>
      </c>
      <c r="G151" s="35"/>
    </row>
    <row r="152" ht="24.95" customHeight="1" spans="1:7">
      <c r="A152" s="46">
        <v>322</v>
      </c>
      <c r="B152" s="47"/>
      <c r="C152" s="48"/>
      <c r="D152" s="258" t="s">
        <v>95</v>
      </c>
      <c r="E152" s="50"/>
      <c r="F152" s="50">
        <f>SUM(F153:F158)</f>
        <v>29229.84</v>
      </c>
      <c r="G152" s="35"/>
    </row>
    <row r="153" ht="24.95" customHeight="1" spans="1:7">
      <c r="A153" s="52">
        <v>3221</v>
      </c>
      <c r="B153" s="53"/>
      <c r="C153" s="54"/>
      <c r="D153" s="258" t="s">
        <v>96</v>
      </c>
      <c r="E153" s="39"/>
      <c r="F153" s="39">
        <v>2247.86</v>
      </c>
      <c r="G153" s="35"/>
    </row>
    <row r="154" ht="24.95" customHeight="1" spans="1:7">
      <c r="A154" s="52">
        <v>3222</v>
      </c>
      <c r="B154" s="53"/>
      <c r="C154" s="54"/>
      <c r="D154" s="258" t="s">
        <v>97</v>
      </c>
      <c r="E154" s="39"/>
      <c r="F154" s="39">
        <v>23058.28</v>
      </c>
      <c r="G154" s="35"/>
    </row>
    <row r="155" ht="24.95" customHeight="1" spans="1:7">
      <c r="A155" s="52">
        <v>3223</v>
      </c>
      <c r="B155" s="53"/>
      <c r="C155" s="54"/>
      <c r="D155" s="258" t="s">
        <v>98</v>
      </c>
      <c r="E155" s="39"/>
      <c r="F155" s="39">
        <v>245</v>
      </c>
      <c r="G155" s="35"/>
    </row>
    <row r="156" ht="24.95" customHeight="1" spans="1:7">
      <c r="A156" s="52">
        <v>3224</v>
      </c>
      <c r="B156" s="53"/>
      <c r="C156" s="54"/>
      <c r="D156" s="258" t="s">
        <v>176</v>
      </c>
      <c r="E156" s="39"/>
      <c r="F156" s="39">
        <v>1966.79</v>
      </c>
      <c r="G156" s="35"/>
    </row>
    <row r="157" ht="24.95" customHeight="1" spans="1:7">
      <c r="A157" s="52">
        <v>3225</v>
      </c>
      <c r="B157" s="53"/>
      <c r="C157" s="54"/>
      <c r="D157" s="258" t="s">
        <v>100</v>
      </c>
      <c r="E157" s="39"/>
      <c r="F157" s="39">
        <v>1135.23</v>
      </c>
      <c r="G157" s="35"/>
    </row>
    <row r="158" ht="24.95" customHeight="1" spans="1:7">
      <c r="A158" s="52">
        <v>3227</v>
      </c>
      <c r="B158" s="53"/>
      <c r="C158" s="54"/>
      <c r="D158" s="258" t="s">
        <v>210</v>
      </c>
      <c r="E158" s="39"/>
      <c r="F158" s="39">
        <v>576.68</v>
      </c>
      <c r="G158" s="35"/>
    </row>
    <row r="159" ht="24.95" customHeight="1" spans="1:7">
      <c r="A159" s="46">
        <v>323</v>
      </c>
      <c r="B159" s="47"/>
      <c r="C159" s="48"/>
      <c r="D159" s="258" t="s">
        <v>102</v>
      </c>
      <c r="E159" s="50"/>
      <c r="F159" s="50">
        <f>SUM(F160:F167)</f>
        <v>474.13</v>
      </c>
      <c r="G159" s="35"/>
    </row>
    <row r="160" ht="24.95" customHeight="1" spans="1:7">
      <c r="A160" s="52">
        <v>3231</v>
      </c>
      <c r="B160" s="53"/>
      <c r="C160" s="54"/>
      <c r="D160" s="258" t="s">
        <v>103</v>
      </c>
      <c r="E160" s="50"/>
      <c r="F160" s="39">
        <v>0</v>
      </c>
      <c r="G160" s="35"/>
    </row>
    <row r="161" ht="24.95" customHeight="1" spans="1:7">
      <c r="A161" s="52">
        <v>3232</v>
      </c>
      <c r="B161" s="53"/>
      <c r="C161" s="54"/>
      <c r="D161" s="258" t="s">
        <v>104</v>
      </c>
      <c r="E161" s="39"/>
      <c r="F161" s="39">
        <v>0</v>
      </c>
      <c r="G161" s="35"/>
    </row>
    <row r="162" ht="24.95" customHeight="1" spans="1:7">
      <c r="A162" s="52">
        <v>3233</v>
      </c>
      <c r="B162" s="53"/>
      <c r="C162" s="54"/>
      <c r="D162" s="258" t="s">
        <v>105</v>
      </c>
      <c r="E162" s="39"/>
      <c r="F162" s="39">
        <v>0</v>
      </c>
      <c r="G162" s="35"/>
    </row>
    <row r="163" ht="24.95" customHeight="1" spans="1:7">
      <c r="A163" s="52">
        <v>3234</v>
      </c>
      <c r="B163" s="53"/>
      <c r="C163" s="54"/>
      <c r="D163" s="258" t="s">
        <v>106</v>
      </c>
      <c r="E163" s="39"/>
      <c r="F163" s="39">
        <v>0</v>
      </c>
      <c r="G163" s="35"/>
    </row>
    <row r="164" ht="24.95" customHeight="1" spans="1:7">
      <c r="A164" s="52">
        <v>3236</v>
      </c>
      <c r="B164" s="53"/>
      <c r="C164" s="54"/>
      <c r="D164" s="260" t="s">
        <v>107</v>
      </c>
      <c r="E164" s="39"/>
      <c r="F164" s="39">
        <v>116.8</v>
      </c>
      <c r="G164" s="35"/>
    </row>
    <row r="165" ht="24.95" customHeight="1" spans="1:7">
      <c r="A165" s="52">
        <v>3237</v>
      </c>
      <c r="B165" s="53"/>
      <c r="C165" s="54"/>
      <c r="D165" s="258" t="s">
        <v>108</v>
      </c>
      <c r="E165" s="39"/>
      <c r="F165" s="39">
        <v>57.33</v>
      </c>
      <c r="G165" s="35"/>
    </row>
    <row r="166" ht="24.95" customHeight="1" spans="1:7">
      <c r="A166" s="52">
        <v>3238</v>
      </c>
      <c r="B166" s="53"/>
      <c r="C166" s="54"/>
      <c r="D166" s="260" t="s">
        <v>109</v>
      </c>
      <c r="E166" s="39"/>
      <c r="F166" s="39">
        <v>0</v>
      </c>
      <c r="G166" s="35"/>
    </row>
    <row r="167" ht="24.95" customHeight="1" spans="1:7">
      <c r="A167" s="52">
        <v>3239</v>
      </c>
      <c r="B167" s="53"/>
      <c r="C167" s="54"/>
      <c r="D167" s="258" t="s">
        <v>110</v>
      </c>
      <c r="E167" s="39"/>
      <c r="F167" s="39">
        <v>300</v>
      </c>
      <c r="G167" s="35"/>
    </row>
    <row r="168" ht="24.95" customHeight="1" spans="1:7">
      <c r="A168" s="46">
        <v>329</v>
      </c>
      <c r="B168" s="47"/>
      <c r="C168" s="48"/>
      <c r="D168" s="258" t="s">
        <v>112</v>
      </c>
      <c r="E168" s="50"/>
      <c r="F168" s="50">
        <f>F169+F170+F171</f>
        <v>7088.07</v>
      </c>
      <c r="G168" s="35"/>
    </row>
    <row r="169" ht="24.95" customHeight="1" spans="1:7">
      <c r="A169" s="52">
        <v>3293</v>
      </c>
      <c r="B169" s="53"/>
      <c r="C169" s="54"/>
      <c r="D169" s="258" t="s">
        <v>115</v>
      </c>
      <c r="E169" s="39"/>
      <c r="F169" s="39">
        <v>5533.66</v>
      </c>
      <c r="G169" s="35"/>
    </row>
    <row r="170" ht="24.95" customHeight="1" spans="1:7">
      <c r="A170" s="52">
        <v>3294</v>
      </c>
      <c r="B170" s="53"/>
      <c r="C170" s="54"/>
      <c r="D170" s="258" t="s">
        <v>116</v>
      </c>
      <c r="E170" s="39"/>
      <c r="F170" s="39">
        <v>25</v>
      </c>
      <c r="G170" s="35"/>
    </row>
    <row r="171" ht="24.95" customHeight="1" spans="1:7">
      <c r="A171" s="52">
        <v>3299</v>
      </c>
      <c r="B171" s="53"/>
      <c r="C171" s="54"/>
      <c r="D171" s="258" t="s">
        <v>112</v>
      </c>
      <c r="E171" s="39"/>
      <c r="F171" s="39">
        <v>1529.41</v>
      </c>
      <c r="G171" s="35"/>
    </row>
    <row r="172" ht="24.95" customHeight="1" spans="1:7">
      <c r="A172" s="40">
        <v>37</v>
      </c>
      <c r="B172" s="41"/>
      <c r="C172" s="42"/>
      <c r="D172" s="267" t="s">
        <v>123</v>
      </c>
      <c r="E172" s="44">
        <v>0</v>
      </c>
      <c r="F172" s="44">
        <f>F173</f>
        <v>0</v>
      </c>
      <c r="G172" s="45" t="e">
        <f>(F172/E172)*100</f>
        <v>#DIV/0!</v>
      </c>
    </row>
    <row r="173" ht="24.95" customHeight="1" spans="1:7">
      <c r="A173" s="52">
        <v>3722</v>
      </c>
      <c r="B173" s="53"/>
      <c r="C173" s="54"/>
      <c r="D173" s="258" t="s">
        <v>126</v>
      </c>
      <c r="E173" s="39"/>
      <c r="F173" s="39"/>
      <c r="G173" s="35"/>
    </row>
    <row r="174" s="4" customFormat="1" ht="24.95" customHeight="1" spans="1:9">
      <c r="A174" s="32" t="s">
        <v>211</v>
      </c>
      <c r="B174" s="33"/>
      <c r="C174" s="34"/>
      <c r="D174" s="34" t="s">
        <v>212</v>
      </c>
      <c r="E174" s="35">
        <f>E175</f>
        <v>0</v>
      </c>
      <c r="F174" s="35">
        <f t="shared" ref="F174" si="12">F175</f>
        <v>6413.92</v>
      </c>
      <c r="G174" s="35" t="e">
        <f>(F174/E174)*100</f>
        <v>#DIV/0!</v>
      </c>
      <c r="I174" s="72"/>
    </row>
    <row r="175" ht="24.95" customHeight="1" spans="1:7">
      <c r="A175" s="40">
        <v>32</v>
      </c>
      <c r="B175" s="41"/>
      <c r="C175" s="42"/>
      <c r="D175" s="43" t="s">
        <v>89</v>
      </c>
      <c r="E175" s="44">
        <v>0</v>
      </c>
      <c r="F175" s="44">
        <f>F176+F178+F183+F187</f>
        <v>6413.92</v>
      </c>
      <c r="G175" s="45" t="e">
        <f>(F175/E175)*100</f>
        <v>#DIV/0!</v>
      </c>
    </row>
    <row r="176" s="5" customFormat="1" ht="24.95" customHeight="1" spans="1:9">
      <c r="A176" s="46">
        <v>321</v>
      </c>
      <c r="B176" s="47"/>
      <c r="C176" s="74"/>
      <c r="D176" s="269" t="s">
        <v>90</v>
      </c>
      <c r="E176" s="39"/>
      <c r="F176" s="50">
        <f>F177</f>
        <v>530</v>
      </c>
      <c r="G176" s="35"/>
      <c r="I176" s="77"/>
    </row>
    <row r="177" s="5" customFormat="1" ht="24.95" customHeight="1" spans="1:9">
      <c r="A177" s="52">
        <v>3214</v>
      </c>
      <c r="B177" s="53"/>
      <c r="C177" s="66"/>
      <c r="D177" s="269" t="s">
        <v>94</v>
      </c>
      <c r="E177" s="39"/>
      <c r="F177" s="39">
        <v>530</v>
      </c>
      <c r="G177" s="35"/>
      <c r="I177" s="77"/>
    </row>
    <row r="178" ht="24.95" customHeight="1" spans="1:7">
      <c r="A178" s="46">
        <v>322</v>
      </c>
      <c r="B178" s="47"/>
      <c r="C178" s="48"/>
      <c r="D178" s="258" t="s">
        <v>95</v>
      </c>
      <c r="E178" s="50"/>
      <c r="F178" s="50">
        <f>F179+F180+F181+F182</f>
        <v>3294.83</v>
      </c>
      <c r="G178" s="35"/>
    </row>
    <row r="179" ht="24.95" customHeight="1" spans="1:7">
      <c r="A179" s="52">
        <v>3221</v>
      </c>
      <c r="B179" s="53"/>
      <c r="C179" s="54"/>
      <c r="D179" s="258" t="s">
        <v>96</v>
      </c>
      <c r="E179" s="50"/>
      <c r="F179" s="39">
        <v>1839.68</v>
      </c>
      <c r="G179" s="35"/>
    </row>
    <row r="180" ht="24.95" customHeight="1" spans="1:7">
      <c r="A180" s="52">
        <v>3223</v>
      </c>
      <c r="B180" s="53"/>
      <c r="C180" s="54"/>
      <c r="D180" s="258" t="s">
        <v>98</v>
      </c>
      <c r="E180" s="50"/>
      <c r="F180" s="39">
        <v>174.6</v>
      </c>
      <c r="G180" s="35"/>
    </row>
    <row r="181" ht="24.95" customHeight="1" spans="1:7">
      <c r="A181" s="52">
        <v>3224</v>
      </c>
      <c r="B181" s="53"/>
      <c r="C181" s="54"/>
      <c r="D181" s="258" t="s">
        <v>176</v>
      </c>
      <c r="E181" s="50"/>
      <c r="F181" s="39">
        <v>288.7</v>
      </c>
      <c r="G181" s="35"/>
    </row>
    <row r="182" ht="24.95" customHeight="1" spans="1:7">
      <c r="A182" s="52">
        <v>3225</v>
      </c>
      <c r="B182" s="53"/>
      <c r="C182" s="54"/>
      <c r="D182" s="258" t="s">
        <v>100</v>
      </c>
      <c r="E182" s="39"/>
      <c r="F182" s="39">
        <v>991.85</v>
      </c>
      <c r="G182" s="35"/>
    </row>
    <row r="183" ht="24.95" customHeight="1" spans="1:7">
      <c r="A183" s="46">
        <v>323</v>
      </c>
      <c r="B183" s="47"/>
      <c r="C183" s="48"/>
      <c r="D183" s="258" t="s">
        <v>102</v>
      </c>
      <c r="E183" s="50"/>
      <c r="F183" s="50">
        <f>F184+F185+F186</f>
        <v>1671.35</v>
      </c>
      <c r="G183" s="35"/>
    </row>
    <row r="184" ht="24.95" customHeight="1" spans="1:7">
      <c r="A184" s="52">
        <v>3236</v>
      </c>
      <c r="B184" s="53"/>
      <c r="C184" s="54"/>
      <c r="D184" s="258" t="s">
        <v>107</v>
      </c>
      <c r="E184" s="50"/>
      <c r="F184" s="39">
        <v>160.6</v>
      </c>
      <c r="G184" s="35"/>
    </row>
    <row r="185" ht="24.95" customHeight="1" spans="1:7">
      <c r="A185" s="52">
        <v>3238</v>
      </c>
      <c r="B185" s="53"/>
      <c r="C185" s="54"/>
      <c r="D185" s="258" t="s">
        <v>109</v>
      </c>
      <c r="E185" s="39"/>
      <c r="F185" s="39">
        <v>787</v>
      </c>
      <c r="G185" s="35"/>
    </row>
    <row r="186" ht="24.95" customHeight="1" spans="1:7">
      <c r="A186" s="52">
        <v>3239</v>
      </c>
      <c r="B186" s="53"/>
      <c r="C186" s="54"/>
      <c r="D186" s="258" t="s">
        <v>110</v>
      </c>
      <c r="E186" s="39"/>
      <c r="F186" s="39">
        <v>723.75</v>
      </c>
      <c r="G186" s="35"/>
    </row>
    <row r="187" ht="24.95" customHeight="1" spans="1:7">
      <c r="A187" s="46">
        <v>329</v>
      </c>
      <c r="B187" s="47"/>
      <c r="C187" s="48"/>
      <c r="D187" s="268" t="s">
        <v>112</v>
      </c>
      <c r="E187" s="39"/>
      <c r="F187" s="50">
        <f>F188</f>
        <v>917.74</v>
      </c>
      <c r="G187" s="35"/>
    </row>
    <row r="188" ht="24.95" customHeight="1" spans="1:7">
      <c r="A188" s="52">
        <v>3299</v>
      </c>
      <c r="B188" s="53"/>
      <c r="C188" s="54"/>
      <c r="D188" s="268" t="s">
        <v>112</v>
      </c>
      <c r="E188" s="39"/>
      <c r="F188" s="39">
        <v>917.74</v>
      </c>
      <c r="G188" s="35"/>
    </row>
    <row r="189" ht="24.95" customHeight="1" spans="1:7">
      <c r="A189" s="32" t="s">
        <v>213</v>
      </c>
      <c r="B189" s="33"/>
      <c r="C189" s="34"/>
      <c r="D189" s="34" t="s">
        <v>214</v>
      </c>
      <c r="E189" s="75">
        <f>E190</f>
        <v>0</v>
      </c>
      <c r="F189" s="76">
        <f>F190</f>
        <v>1280</v>
      </c>
      <c r="G189" s="35" t="e">
        <f>(F189/E189)*100</f>
        <v>#DIV/0!</v>
      </c>
    </row>
    <row r="190" ht="24.95" customHeight="1" spans="1:7">
      <c r="A190" s="40">
        <v>32</v>
      </c>
      <c r="B190" s="41"/>
      <c r="C190" s="42"/>
      <c r="D190" s="43" t="s">
        <v>89</v>
      </c>
      <c r="E190" s="44">
        <v>0</v>
      </c>
      <c r="F190" s="44">
        <f>F191+F194+F197</f>
        <v>1280</v>
      </c>
      <c r="G190" s="45" t="e">
        <f>(F190/E190)*100</f>
        <v>#DIV/0!</v>
      </c>
    </row>
    <row r="191" ht="24.95" customHeight="1" spans="1:7">
      <c r="A191" s="46">
        <v>322</v>
      </c>
      <c r="B191" s="47"/>
      <c r="C191" s="48"/>
      <c r="D191" s="258" t="s">
        <v>95</v>
      </c>
      <c r="E191" s="50"/>
      <c r="F191" s="50">
        <f>F192+F193</f>
        <v>1280</v>
      </c>
      <c r="G191" s="35"/>
    </row>
    <row r="192" ht="24.95" customHeight="1" spans="1:7">
      <c r="A192" s="52">
        <v>3221</v>
      </c>
      <c r="B192" s="53"/>
      <c r="C192" s="54"/>
      <c r="D192" s="258" t="s">
        <v>96</v>
      </c>
      <c r="E192" s="39"/>
      <c r="F192" s="39">
        <v>1280</v>
      </c>
      <c r="G192" s="35"/>
    </row>
    <row r="193" ht="24.95" customHeight="1" spans="1:7">
      <c r="A193" s="52">
        <v>3225</v>
      </c>
      <c r="B193" s="53"/>
      <c r="C193" s="54"/>
      <c r="D193" s="258" t="s">
        <v>100</v>
      </c>
      <c r="E193" s="39"/>
      <c r="F193" s="39">
        <v>0</v>
      </c>
      <c r="G193" s="35"/>
    </row>
    <row r="194" ht="24.95" customHeight="1" spans="1:7">
      <c r="A194" s="46">
        <v>323</v>
      </c>
      <c r="B194" s="47"/>
      <c r="C194" s="48"/>
      <c r="D194" s="258" t="s">
        <v>102</v>
      </c>
      <c r="E194" s="50"/>
      <c r="F194" s="50">
        <f>F195+F196</f>
        <v>0</v>
      </c>
      <c r="G194" s="35"/>
    </row>
    <row r="195" ht="24.95" customHeight="1" spans="1:7">
      <c r="A195" s="52">
        <v>3233</v>
      </c>
      <c r="B195" s="53"/>
      <c r="C195" s="54"/>
      <c r="D195" s="258" t="s">
        <v>105</v>
      </c>
      <c r="E195" s="39"/>
      <c r="F195" s="39">
        <v>0</v>
      </c>
      <c r="G195" s="35"/>
    </row>
    <row r="196" ht="24.95" customHeight="1" spans="1:7">
      <c r="A196" s="52">
        <v>3239</v>
      </c>
      <c r="B196" s="53"/>
      <c r="C196" s="54"/>
      <c r="D196" s="258" t="s">
        <v>110</v>
      </c>
      <c r="E196" s="39"/>
      <c r="F196" s="39">
        <v>0</v>
      </c>
      <c r="G196" s="35"/>
    </row>
    <row r="197" ht="24.95" customHeight="1" spans="1:7">
      <c r="A197" s="46">
        <v>329</v>
      </c>
      <c r="B197" s="47"/>
      <c r="C197" s="48"/>
      <c r="D197" s="258" t="s">
        <v>112</v>
      </c>
      <c r="E197" s="39"/>
      <c r="F197" s="50">
        <f>F198</f>
        <v>0</v>
      </c>
      <c r="G197" s="35"/>
    </row>
    <row r="198" ht="24.95" customHeight="1" spans="1:7">
      <c r="A198" s="52">
        <v>3299</v>
      </c>
      <c r="B198" s="53"/>
      <c r="C198" s="54"/>
      <c r="D198" s="258" t="s">
        <v>112</v>
      </c>
      <c r="E198" s="39"/>
      <c r="F198" s="39">
        <v>0</v>
      </c>
      <c r="G198" s="35"/>
    </row>
    <row r="199" ht="24.95" customHeight="1" spans="1:7">
      <c r="A199" s="32" t="s">
        <v>215</v>
      </c>
      <c r="B199" s="33"/>
      <c r="C199" s="34"/>
      <c r="D199" s="34" t="s">
        <v>216</v>
      </c>
      <c r="E199" s="76">
        <f>E200</f>
        <v>7856.4</v>
      </c>
      <c r="F199" s="76">
        <f>F200</f>
        <v>5531.42</v>
      </c>
      <c r="G199" s="35">
        <f>(F199/E199)*100</f>
        <v>70.4065475281299</v>
      </c>
    </row>
    <row r="200" ht="24.95" customHeight="1" spans="1:7">
      <c r="A200" s="36">
        <v>3</v>
      </c>
      <c r="B200" s="37"/>
      <c r="C200" s="38"/>
      <c r="D200" s="38" t="s">
        <v>82</v>
      </c>
      <c r="E200" s="39">
        <f>E201</f>
        <v>7856.4</v>
      </c>
      <c r="F200" s="39">
        <f>F201</f>
        <v>5531.42</v>
      </c>
      <c r="G200" s="35"/>
    </row>
    <row r="201" ht="24.95" customHeight="1" spans="1:7">
      <c r="A201" s="40">
        <v>32</v>
      </c>
      <c r="B201" s="41"/>
      <c r="C201" s="42"/>
      <c r="D201" s="43" t="s">
        <v>89</v>
      </c>
      <c r="E201" s="44">
        <v>7856.4</v>
      </c>
      <c r="F201" s="44">
        <f>F202+F205+F207</f>
        <v>5531.42</v>
      </c>
      <c r="G201" s="45">
        <f>(F201/E201)*100</f>
        <v>70.4065475281299</v>
      </c>
    </row>
    <row r="202" ht="24.95" customHeight="1" spans="1:7">
      <c r="A202" s="46">
        <v>321</v>
      </c>
      <c r="B202" s="47"/>
      <c r="C202" s="48"/>
      <c r="D202" s="258" t="s">
        <v>90</v>
      </c>
      <c r="E202" s="50"/>
      <c r="F202" s="50">
        <f>F203+F204</f>
        <v>3242.76</v>
      </c>
      <c r="G202" s="35"/>
    </row>
    <row r="203" ht="24.95" customHeight="1" spans="1:7">
      <c r="A203" s="52">
        <v>3211</v>
      </c>
      <c r="B203" s="53"/>
      <c r="C203" s="54"/>
      <c r="D203" s="258" t="s">
        <v>91</v>
      </c>
      <c r="E203" s="39"/>
      <c r="F203" s="39">
        <v>3242.76</v>
      </c>
      <c r="G203" s="35"/>
    </row>
    <row r="204" ht="24.95" customHeight="1" spans="1:7">
      <c r="A204" s="52">
        <v>3213</v>
      </c>
      <c r="B204" s="53"/>
      <c r="C204" s="54"/>
      <c r="D204" s="258" t="s">
        <v>93</v>
      </c>
      <c r="E204" s="78"/>
      <c r="F204" s="78">
        <v>0</v>
      </c>
      <c r="G204" s="79"/>
    </row>
    <row r="205" ht="24.95" customHeight="1" spans="1:7">
      <c r="A205" s="46">
        <v>323</v>
      </c>
      <c r="B205" s="47"/>
      <c r="C205" s="48"/>
      <c r="D205" s="258" t="s">
        <v>102</v>
      </c>
      <c r="E205" s="78"/>
      <c r="F205" s="80">
        <f>F206</f>
        <v>1480</v>
      </c>
      <c r="G205" s="79"/>
    </row>
    <row r="206" ht="24.95" customHeight="1" spans="1:7">
      <c r="A206" s="52">
        <v>3237</v>
      </c>
      <c r="B206" s="53"/>
      <c r="C206" s="54"/>
      <c r="D206" s="258" t="s">
        <v>108</v>
      </c>
      <c r="E206" s="78"/>
      <c r="F206" s="78">
        <v>1480</v>
      </c>
      <c r="G206" s="79"/>
    </row>
    <row r="207" ht="24.95" customHeight="1" spans="1:7">
      <c r="A207" s="46">
        <v>329</v>
      </c>
      <c r="B207" s="47"/>
      <c r="C207" s="48"/>
      <c r="D207" s="258" t="s">
        <v>112</v>
      </c>
      <c r="E207" s="50"/>
      <c r="F207" s="50">
        <f>F208+F209</f>
        <v>808.66</v>
      </c>
      <c r="G207" s="35"/>
    </row>
    <row r="208" ht="24.95" customHeight="1" spans="1:7">
      <c r="A208" s="52">
        <v>3293</v>
      </c>
      <c r="B208" s="53"/>
      <c r="C208" s="54"/>
      <c r="D208" s="258" t="s">
        <v>115</v>
      </c>
      <c r="E208" s="50"/>
      <c r="F208" s="39">
        <v>493.66</v>
      </c>
      <c r="G208" s="35"/>
    </row>
    <row r="209" ht="24.95" customHeight="1" spans="1:7">
      <c r="A209" s="52">
        <v>3299</v>
      </c>
      <c r="B209" s="53"/>
      <c r="C209" s="54"/>
      <c r="D209" s="258" t="s">
        <v>112</v>
      </c>
      <c r="E209" s="50"/>
      <c r="F209" s="39">
        <v>315</v>
      </c>
      <c r="G209" s="35"/>
    </row>
    <row r="210" s="4" customFormat="1" ht="24.95" customHeight="1" spans="1:9">
      <c r="A210" s="32" t="s">
        <v>196</v>
      </c>
      <c r="B210" s="33"/>
      <c r="C210" s="34"/>
      <c r="D210" s="34" t="s">
        <v>40</v>
      </c>
      <c r="E210" s="35">
        <f>E211</f>
        <v>27386.08</v>
      </c>
      <c r="F210" s="35">
        <f>F211</f>
        <v>35891.08</v>
      </c>
      <c r="G210" s="35">
        <f t="shared" ref="G210:G299" si="13">(F210/E210)*100</f>
        <v>131.055923301181</v>
      </c>
      <c r="I210" s="72"/>
    </row>
    <row r="211" ht="24.95" customHeight="1" spans="1:7">
      <c r="A211" s="36">
        <v>3</v>
      </c>
      <c r="B211" s="37"/>
      <c r="C211" s="38"/>
      <c r="D211" s="38" t="s">
        <v>82</v>
      </c>
      <c r="E211" s="39">
        <f>E212+E227+E231</f>
        <v>27386.08</v>
      </c>
      <c r="F211" s="39">
        <f>F212+F227+F231</f>
        <v>35891.08</v>
      </c>
      <c r="G211" s="35"/>
    </row>
    <row r="212" ht="24.95" customHeight="1" spans="1:7">
      <c r="A212" s="40">
        <v>32</v>
      </c>
      <c r="B212" s="41"/>
      <c r="C212" s="42"/>
      <c r="D212" s="43" t="s">
        <v>89</v>
      </c>
      <c r="E212" s="44">
        <v>0</v>
      </c>
      <c r="F212" s="44">
        <f>F213+F215+F219+F223</f>
        <v>1849.59</v>
      </c>
      <c r="G212" s="45" t="e">
        <f t="shared" si="13"/>
        <v>#DIV/0!</v>
      </c>
    </row>
    <row r="213" ht="24.95" customHeight="1" spans="1:7">
      <c r="A213" s="46">
        <v>321</v>
      </c>
      <c r="B213" s="47"/>
      <c r="C213" s="48"/>
      <c r="D213" s="258" t="s">
        <v>90</v>
      </c>
      <c r="E213" s="50"/>
      <c r="F213" s="50">
        <f>F214</f>
        <v>164.89</v>
      </c>
      <c r="G213" s="35"/>
    </row>
    <row r="214" ht="24.95" customHeight="1" spans="1:7">
      <c r="A214" s="52">
        <v>3211</v>
      </c>
      <c r="B214" s="53"/>
      <c r="C214" s="54"/>
      <c r="D214" s="258" t="s">
        <v>91</v>
      </c>
      <c r="E214" s="39"/>
      <c r="F214" s="39">
        <v>164.89</v>
      </c>
      <c r="G214" s="35"/>
    </row>
    <row r="215" ht="24.95" customHeight="1" spans="1:7">
      <c r="A215" s="46">
        <v>322</v>
      </c>
      <c r="B215" s="47"/>
      <c r="C215" s="48"/>
      <c r="D215" s="258" t="s">
        <v>95</v>
      </c>
      <c r="E215" s="50"/>
      <c r="F215" s="50">
        <f>F216+F218+F217</f>
        <v>565.66</v>
      </c>
      <c r="G215" s="35"/>
    </row>
    <row r="216" ht="24.95" customHeight="1" spans="1:7">
      <c r="A216" s="52">
        <v>3221</v>
      </c>
      <c r="B216" s="53"/>
      <c r="C216" s="54"/>
      <c r="D216" s="258" t="s">
        <v>96</v>
      </c>
      <c r="E216" s="39"/>
      <c r="F216" s="39">
        <v>565.66</v>
      </c>
      <c r="G216" s="35"/>
    </row>
    <row r="217" ht="24.95" customHeight="1" spans="1:7">
      <c r="A217" s="52">
        <v>3222</v>
      </c>
      <c r="B217" s="53"/>
      <c r="C217" s="54"/>
      <c r="D217" s="258" t="s">
        <v>97</v>
      </c>
      <c r="E217" s="39"/>
      <c r="F217" s="39">
        <v>0</v>
      </c>
      <c r="G217" s="35"/>
    </row>
    <row r="218" ht="24.95" customHeight="1" spans="1:7">
      <c r="A218" s="52">
        <v>3225</v>
      </c>
      <c r="B218" s="53"/>
      <c r="C218" s="54"/>
      <c r="D218" s="258" t="s">
        <v>100</v>
      </c>
      <c r="E218" s="39"/>
      <c r="F218" s="39">
        <v>0</v>
      </c>
      <c r="G218" s="35"/>
    </row>
    <row r="219" ht="24.95" customHeight="1" spans="1:7">
      <c r="A219" s="46">
        <v>323</v>
      </c>
      <c r="B219" s="47"/>
      <c r="C219" s="48"/>
      <c r="D219" s="258" t="s">
        <v>102</v>
      </c>
      <c r="E219" s="50"/>
      <c r="F219" s="50">
        <f>SUM(F220:F222)</f>
        <v>0</v>
      </c>
      <c r="G219" s="35"/>
    </row>
    <row r="220" ht="24.95" customHeight="1" spans="1:7">
      <c r="A220" s="52">
        <v>3231</v>
      </c>
      <c r="B220" s="53"/>
      <c r="C220" s="54"/>
      <c r="D220" s="258" t="s">
        <v>103</v>
      </c>
      <c r="E220" s="50"/>
      <c r="F220" s="39">
        <v>0</v>
      </c>
      <c r="G220" s="35"/>
    </row>
    <row r="221" ht="24.95" customHeight="1" spans="1:7">
      <c r="A221" s="52">
        <v>3237</v>
      </c>
      <c r="B221" s="53"/>
      <c r="C221" s="54"/>
      <c r="D221" s="258" t="s">
        <v>108</v>
      </c>
      <c r="E221" s="50"/>
      <c r="F221" s="39">
        <v>0</v>
      </c>
      <c r="G221" s="35"/>
    </row>
    <row r="222" ht="24.95" customHeight="1" spans="1:7">
      <c r="A222" s="52">
        <v>3239</v>
      </c>
      <c r="B222" s="53"/>
      <c r="C222" s="54"/>
      <c r="D222" s="258" t="s">
        <v>110</v>
      </c>
      <c r="E222" s="39"/>
      <c r="F222" s="39">
        <v>0</v>
      </c>
      <c r="G222" s="35"/>
    </row>
    <row r="223" ht="24.95" customHeight="1" spans="1:7">
      <c r="A223" s="46">
        <v>329</v>
      </c>
      <c r="B223" s="47"/>
      <c r="C223" s="48"/>
      <c r="D223" s="258" t="s">
        <v>112</v>
      </c>
      <c r="E223" s="50"/>
      <c r="F223" s="50">
        <f>SUM(F224:F226)</f>
        <v>1119.04</v>
      </c>
      <c r="G223" s="35"/>
    </row>
    <row r="224" ht="24.95" customHeight="1" spans="1:7">
      <c r="A224" s="52">
        <v>3291</v>
      </c>
      <c r="B224" s="53"/>
      <c r="C224" s="54"/>
      <c r="D224" s="258" t="s">
        <v>217</v>
      </c>
      <c r="E224" s="39"/>
      <c r="F224" s="39">
        <v>906.24</v>
      </c>
      <c r="G224" s="35"/>
    </row>
    <row r="225" ht="24.95" customHeight="1" spans="1:7">
      <c r="A225" s="52">
        <v>3293</v>
      </c>
      <c r="B225" s="53"/>
      <c r="C225" s="54"/>
      <c r="D225" s="258" t="s">
        <v>115</v>
      </c>
      <c r="E225" s="39"/>
      <c r="F225" s="39">
        <v>212.8</v>
      </c>
      <c r="G225" s="35"/>
    </row>
    <row r="226" ht="24.95" customHeight="1" spans="1:7">
      <c r="A226" s="52">
        <v>3299</v>
      </c>
      <c r="B226" s="53"/>
      <c r="C226" s="54"/>
      <c r="D226" s="258" t="s">
        <v>112</v>
      </c>
      <c r="E226" s="39"/>
      <c r="F226" s="39">
        <v>0</v>
      </c>
      <c r="G226" s="35"/>
    </row>
    <row r="227" ht="24.95" customHeight="1" spans="1:7">
      <c r="A227" s="40">
        <v>37</v>
      </c>
      <c r="B227" s="41"/>
      <c r="C227" s="42"/>
      <c r="D227" s="267" t="s">
        <v>123</v>
      </c>
      <c r="E227" s="44">
        <v>26100.45</v>
      </c>
      <c r="F227" s="44">
        <f>F228</f>
        <v>32756.06</v>
      </c>
      <c r="G227" s="45">
        <f t="shared" si="13"/>
        <v>125.49998180108</v>
      </c>
    </row>
    <row r="228" ht="24.95" customHeight="1" spans="1:7">
      <c r="A228" s="46">
        <v>372</v>
      </c>
      <c r="B228" s="47"/>
      <c r="C228" s="48"/>
      <c r="D228" s="258" t="s">
        <v>124</v>
      </c>
      <c r="E228" s="50"/>
      <c r="F228" s="50">
        <f>F229+F230</f>
        <v>32756.06</v>
      </c>
      <c r="G228" s="35"/>
    </row>
    <row r="229" ht="24.95" customHeight="1" spans="1:7">
      <c r="A229" s="52">
        <v>3721</v>
      </c>
      <c r="B229" s="53"/>
      <c r="C229" s="54"/>
      <c r="D229" s="258" t="s">
        <v>125</v>
      </c>
      <c r="E229" s="39"/>
      <c r="F229" s="39">
        <v>3178.53</v>
      </c>
      <c r="G229" s="35"/>
    </row>
    <row r="230" ht="24.95" customHeight="1" spans="1:7">
      <c r="A230" s="52">
        <v>3722</v>
      </c>
      <c r="B230" s="53"/>
      <c r="C230" s="54"/>
      <c r="D230" s="258" t="s">
        <v>126</v>
      </c>
      <c r="E230" s="39"/>
      <c r="F230" s="39">
        <v>29577.53</v>
      </c>
      <c r="G230" s="35"/>
    </row>
    <row r="231" ht="24.95" customHeight="1" spans="1:7">
      <c r="A231" s="40">
        <v>38</v>
      </c>
      <c r="B231" s="41"/>
      <c r="C231" s="42"/>
      <c r="D231" s="270" t="s">
        <v>127</v>
      </c>
      <c r="E231" s="44">
        <v>1285.63</v>
      </c>
      <c r="F231" s="44">
        <f>F232</f>
        <v>1285.43</v>
      </c>
      <c r="G231" s="45">
        <f t="shared" si="13"/>
        <v>99.9844434246245</v>
      </c>
    </row>
    <row r="232" ht="24.95" customHeight="1" spans="1:7">
      <c r="A232" s="52">
        <v>3812</v>
      </c>
      <c r="B232" s="53"/>
      <c r="C232" s="54"/>
      <c r="D232" s="258" t="s">
        <v>128</v>
      </c>
      <c r="E232" s="39"/>
      <c r="F232" s="39">
        <v>1285.43</v>
      </c>
      <c r="G232" s="35"/>
    </row>
    <row r="233" s="4" customFormat="1" ht="24.95" customHeight="1" spans="1:9">
      <c r="A233" s="32" t="s">
        <v>218</v>
      </c>
      <c r="B233" s="33"/>
      <c r="C233" s="34"/>
      <c r="D233" s="34" t="s">
        <v>219</v>
      </c>
      <c r="E233" s="35">
        <f>E234</f>
        <v>0</v>
      </c>
      <c r="F233" s="35">
        <f t="shared" ref="F233:F234" si="14">F234</f>
        <v>0</v>
      </c>
      <c r="G233" s="35" t="e">
        <f t="shared" si="13"/>
        <v>#DIV/0!</v>
      </c>
      <c r="I233" s="72"/>
    </row>
    <row r="234" ht="24.95" customHeight="1" spans="1:7">
      <c r="A234" s="36">
        <v>3</v>
      </c>
      <c r="B234" s="37"/>
      <c r="C234" s="38"/>
      <c r="D234" s="38" t="s">
        <v>82</v>
      </c>
      <c r="E234" s="39">
        <f>E235</f>
        <v>0</v>
      </c>
      <c r="F234" s="39">
        <f t="shared" si="14"/>
        <v>0</v>
      </c>
      <c r="G234" s="35"/>
    </row>
    <row r="235" ht="24.95" customHeight="1" spans="1:7">
      <c r="A235" s="40">
        <v>32</v>
      </c>
      <c r="B235" s="41"/>
      <c r="C235" s="42"/>
      <c r="D235" s="43" t="s">
        <v>89</v>
      </c>
      <c r="E235" s="44">
        <v>0</v>
      </c>
      <c r="F235" s="44">
        <f>F238+F241+F244+F236</f>
        <v>0</v>
      </c>
      <c r="G235" s="45" t="e">
        <f t="shared" si="13"/>
        <v>#DIV/0!</v>
      </c>
    </row>
    <row r="236" ht="24.95" customHeight="1" spans="1:7">
      <c r="A236" s="46">
        <v>321</v>
      </c>
      <c r="B236" s="47"/>
      <c r="C236" s="48"/>
      <c r="D236" s="258" t="s">
        <v>90</v>
      </c>
      <c r="E236" s="50"/>
      <c r="F236" s="50">
        <f>F237</f>
        <v>0</v>
      </c>
      <c r="G236" s="35"/>
    </row>
    <row r="237" ht="24.95" customHeight="1" spans="1:7">
      <c r="A237" s="52">
        <v>3211</v>
      </c>
      <c r="B237" s="53"/>
      <c r="C237" s="54"/>
      <c r="D237" s="258" t="s">
        <v>91</v>
      </c>
      <c r="E237" s="39"/>
      <c r="F237" s="39">
        <v>0</v>
      </c>
      <c r="G237" s="35"/>
    </row>
    <row r="238" ht="24.95" customHeight="1" spans="1:7">
      <c r="A238" s="46">
        <v>322</v>
      </c>
      <c r="B238" s="47"/>
      <c r="C238" s="48"/>
      <c r="D238" s="258" t="s">
        <v>95</v>
      </c>
      <c r="E238" s="50"/>
      <c r="F238" s="50">
        <f>F239+F240</f>
        <v>0</v>
      </c>
      <c r="G238" s="35"/>
    </row>
    <row r="239" ht="24.95" customHeight="1" spans="1:7">
      <c r="A239" s="52">
        <v>3221</v>
      </c>
      <c r="B239" s="53"/>
      <c r="C239" s="54"/>
      <c r="D239" s="258" t="s">
        <v>96</v>
      </c>
      <c r="E239" s="39"/>
      <c r="F239" s="39">
        <v>0</v>
      </c>
      <c r="G239" s="35"/>
    </row>
    <row r="240" ht="24.95" customHeight="1" spans="1:7">
      <c r="A240" s="52">
        <v>3225</v>
      </c>
      <c r="B240" s="53"/>
      <c r="C240" s="54"/>
      <c r="D240" s="258" t="s">
        <v>100</v>
      </c>
      <c r="E240" s="39"/>
      <c r="F240" s="39">
        <v>0</v>
      </c>
      <c r="G240" s="35"/>
    </row>
    <row r="241" ht="24.95" customHeight="1" spans="1:7">
      <c r="A241" s="46">
        <v>323</v>
      </c>
      <c r="B241" s="47"/>
      <c r="C241" s="48"/>
      <c r="D241" s="258" t="s">
        <v>102</v>
      </c>
      <c r="E241" s="50"/>
      <c r="F241" s="50">
        <f>F242+F243</f>
        <v>0</v>
      </c>
      <c r="G241" s="35"/>
    </row>
    <row r="242" ht="24.95" customHeight="1" spans="1:7">
      <c r="A242" s="52">
        <v>3231</v>
      </c>
      <c r="B242" s="53"/>
      <c r="C242" s="54"/>
      <c r="D242" s="258" t="s">
        <v>103</v>
      </c>
      <c r="E242" s="39"/>
      <c r="F242" s="39">
        <v>0</v>
      </c>
      <c r="G242" s="35"/>
    </row>
    <row r="243" ht="24.95" customHeight="1" spans="1:7">
      <c r="A243" s="52">
        <v>3239</v>
      </c>
      <c r="B243" s="53"/>
      <c r="C243" s="54"/>
      <c r="D243" s="258" t="s">
        <v>110</v>
      </c>
      <c r="E243" s="39"/>
      <c r="F243" s="39"/>
      <c r="G243" s="35"/>
    </row>
    <row r="244" ht="24.95" customHeight="1" spans="1:7">
      <c r="A244" s="46">
        <v>329</v>
      </c>
      <c r="B244" s="47"/>
      <c r="C244" s="48"/>
      <c r="D244" s="258" t="s">
        <v>112</v>
      </c>
      <c r="E244" s="50"/>
      <c r="F244" s="50">
        <f>F245</f>
        <v>0</v>
      </c>
      <c r="G244" s="35"/>
    </row>
    <row r="245" ht="24.95" customHeight="1" spans="1:7">
      <c r="A245" s="52">
        <v>3299</v>
      </c>
      <c r="B245" s="53"/>
      <c r="C245" s="54"/>
      <c r="D245" s="258" t="s">
        <v>112</v>
      </c>
      <c r="E245" s="39"/>
      <c r="F245" s="39">
        <v>0</v>
      </c>
      <c r="G245" s="35"/>
    </row>
    <row r="246" s="4" customFormat="1" ht="24.95" customHeight="1" spans="1:9">
      <c r="A246" s="32" t="s">
        <v>203</v>
      </c>
      <c r="B246" s="33"/>
      <c r="C246" s="34"/>
      <c r="D246" s="34" t="s">
        <v>63</v>
      </c>
      <c r="E246" s="35">
        <f>E247</f>
        <v>721.58</v>
      </c>
      <c r="F246" s="35">
        <f t="shared" ref="F246" si="15">F247</f>
        <v>50</v>
      </c>
      <c r="G246" s="35">
        <f t="shared" si="13"/>
        <v>6.92923861526095</v>
      </c>
      <c r="I246" s="72"/>
    </row>
    <row r="247" ht="24.95" customHeight="1" spans="1:7">
      <c r="A247" s="40">
        <v>32</v>
      </c>
      <c r="B247" s="41"/>
      <c r="C247" s="42"/>
      <c r="D247" s="43" t="s">
        <v>89</v>
      </c>
      <c r="E247" s="44">
        <v>721.58</v>
      </c>
      <c r="F247" s="44">
        <f>F248+F250+F253</f>
        <v>50</v>
      </c>
      <c r="G247" s="45">
        <f t="shared" si="13"/>
        <v>6.92923861526095</v>
      </c>
    </row>
    <row r="248" ht="24.95" customHeight="1" spans="1:7">
      <c r="A248" s="46">
        <v>321</v>
      </c>
      <c r="B248" s="47"/>
      <c r="C248" s="48"/>
      <c r="D248" s="258" t="s">
        <v>90</v>
      </c>
      <c r="E248" s="50"/>
      <c r="F248" s="50">
        <f>F249</f>
        <v>0</v>
      </c>
      <c r="G248" s="35"/>
    </row>
    <row r="249" ht="24.95" customHeight="1" spans="1:7">
      <c r="A249" s="52">
        <v>3211</v>
      </c>
      <c r="B249" s="53"/>
      <c r="C249" s="54"/>
      <c r="D249" s="258" t="s">
        <v>91</v>
      </c>
      <c r="E249" s="39"/>
      <c r="F249" s="39"/>
      <c r="G249" s="35"/>
    </row>
    <row r="250" ht="24.95" customHeight="1" spans="1:7">
      <c r="A250" s="46">
        <v>322</v>
      </c>
      <c r="B250" s="47"/>
      <c r="C250" s="48"/>
      <c r="D250" s="258" t="s">
        <v>95</v>
      </c>
      <c r="E250" s="50"/>
      <c r="F250" s="50">
        <f>F251+F252</f>
        <v>50</v>
      </c>
      <c r="G250" s="35"/>
    </row>
    <row r="251" ht="24.95" customHeight="1" spans="1:7">
      <c r="A251" s="52">
        <v>3221</v>
      </c>
      <c r="B251" s="53"/>
      <c r="C251" s="54"/>
      <c r="D251" s="258" t="s">
        <v>96</v>
      </c>
      <c r="E251" s="39"/>
      <c r="F251" s="39">
        <v>50</v>
      </c>
      <c r="G251" s="35"/>
    </row>
    <row r="252" ht="24.95" customHeight="1" spans="1:7">
      <c r="A252" s="52">
        <v>3225</v>
      </c>
      <c r="B252" s="53"/>
      <c r="C252" s="54"/>
      <c r="D252" s="258" t="s">
        <v>100</v>
      </c>
      <c r="E252" s="39"/>
      <c r="F252" s="39">
        <v>0</v>
      </c>
      <c r="G252" s="35"/>
    </row>
    <row r="253" ht="24.95" customHeight="1" spans="1:7">
      <c r="A253" s="46">
        <v>329</v>
      </c>
      <c r="B253" s="47"/>
      <c r="C253" s="48"/>
      <c r="D253" s="258" t="s">
        <v>112</v>
      </c>
      <c r="E253" s="50"/>
      <c r="F253" s="50">
        <f>F254+F255</f>
        <v>0</v>
      </c>
      <c r="G253" s="35"/>
    </row>
    <row r="254" ht="24.95" customHeight="1" spans="1:7">
      <c r="A254" s="52">
        <v>3293</v>
      </c>
      <c r="B254" s="53"/>
      <c r="C254" s="54"/>
      <c r="D254" s="258" t="s">
        <v>115</v>
      </c>
      <c r="E254" s="39"/>
      <c r="F254" s="39"/>
      <c r="G254" s="35"/>
    </row>
    <row r="255" ht="24.95" customHeight="1" spans="1:7">
      <c r="A255" s="52">
        <v>3299</v>
      </c>
      <c r="B255" s="53"/>
      <c r="C255" s="54"/>
      <c r="D255" s="258" t="s">
        <v>112</v>
      </c>
      <c r="E255" s="39"/>
      <c r="F255" s="39">
        <v>0</v>
      </c>
      <c r="G255" s="35"/>
    </row>
    <row r="256" s="3" customFormat="1" ht="24.95" customHeight="1" spans="1:9">
      <c r="A256" s="32" t="s">
        <v>220</v>
      </c>
      <c r="B256" s="33"/>
      <c r="C256" s="34"/>
      <c r="D256" s="82" t="s">
        <v>221</v>
      </c>
      <c r="E256" s="35">
        <f>E257</f>
        <v>0</v>
      </c>
      <c r="F256" s="35">
        <f t="shared" ref="F256:F258" si="16">F257</f>
        <v>0</v>
      </c>
      <c r="G256" s="35" t="e">
        <f t="shared" si="13"/>
        <v>#DIV/0!</v>
      </c>
      <c r="I256" s="62"/>
    </row>
    <row r="257" ht="24.95" customHeight="1" spans="1:7">
      <c r="A257" s="40">
        <v>32</v>
      </c>
      <c r="B257" s="41"/>
      <c r="C257" s="42"/>
      <c r="D257" s="43" t="s">
        <v>89</v>
      </c>
      <c r="E257" s="44">
        <v>0</v>
      </c>
      <c r="F257" s="44">
        <f t="shared" si="16"/>
        <v>0</v>
      </c>
      <c r="G257" s="45" t="e">
        <f t="shared" si="13"/>
        <v>#DIV/0!</v>
      </c>
    </row>
    <row r="258" ht="24.95" customHeight="1" spans="1:7">
      <c r="A258" s="46">
        <v>322</v>
      </c>
      <c r="B258" s="47"/>
      <c r="C258" s="48"/>
      <c r="D258" s="258" t="s">
        <v>95</v>
      </c>
      <c r="E258" s="50">
        <f>E259</f>
        <v>0</v>
      </c>
      <c r="F258" s="50">
        <f t="shared" si="16"/>
        <v>0</v>
      </c>
      <c r="G258" s="35"/>
    </row>
    <row r="259" ht="24.95" customHeight="1" spans="1:7">
      <c r="A259" s="52">
        <v>3221</v>
      </c>
      <c r="B259" s="53"/>
      <c r="C259" s="54"/>
      <c r="D259" s="258" t="s">
        <v>96</v>
      </c>
      <c r="E259" s="39"/>
      <c r="F259" s="39">
        <v>0</v>
      </c>
      <c r="G259" s="35"/>
    </row>
    <row r="260" ht="24.95" customHeight="1" spans="1:7">
      <c r="A260" s="28" t="s">
        <v>222</v>
      </c>
      <c r="B260" s="29"/>
      <c r="C260" s="30"/>
      <c r="D260" s="30" t="s">
        <v>223</v>
      </c>
      <c r="E260" s="31">
        <f>E262+E265+E268+E271</f>
        <v>0</v>
      </c>
      <c r="F260" s="31">
        <f>F262+F265+F268+F271</f>
        <v>6.21</v>
      </c>
      <c r="G260" s="31"/>
    </row>
    <row r="261" s="4" customFormat="1" ht="24.95" customHeight="1" spans="1:9">
      <c r="A261" s="32" t="s">
        <v>185</v>
      </c>
      <c r="B261" s="33"/>
      <c r="C261" s="34"/>
      <c r="D261" s="34" t="s">
        <v>52</v>
      </c>
      <c r="E261" s="35">
        <f>E262</f>
        <v>0</v>
      </c>
      <c r="F261" s="35">
        <f>F262</f>
        <v>6.21</v>
      </c>
      <c r="G261" s="35" t="e">
        <f t="shared" si="13"/>
        <v>#DIV/0!</v>
      </c>
      <c r="I261" s="72"/>
    </row>
    <row r="262" ht="24.95" customHeight="1" spans="1:7">
      <c r="A262" s="40">
        <v>34</v>
      </c>
      <c r="B262" s="41"/>
      <c r="C262" s="42"/>
      <c r="D262" s="43" t="s">
        <v>119</v>
      </c>
      <c r="E262" s="44">
        <v>0</v>
      </c>
      <c r="F262" s="44">
        <f>F263</f>
        <v>6.21</v>
      </c>
      <c r="G262" s="45" t="e">
        <f t="shared" si="13"/>
        <v>#DIV/0!</v>
      </c>
    </row>
    <row r="263" ht="24.95" customHeight="1" spans="1:7">
      <c r="A263" s="52">
        <v>3433</v>
      </c>
      <c r="B263" s="53"/>
      <c r="C263" s="54"/>
      <c r="D263" s="258" t="s">
        <v>122</v>
      </c>
      <c r="E263" s="39"/>
      <c r="F263" s="39">
        <v>6.21</v>
      </c>
      <c r="G263" s="35"/>
    </row>
    <row r="264" s="4" customFormat="1" ht="24.95" customHeight="1" spans="1:9">
      <c r="A264" s="32" t="s">
        <v>187</v>
      </c>
      <c r="B264" s="33"/>
      <c r="C264" s="34"/>
      <c r="D264" s="34" t="s">
        <v>188</v>
      </c>
      <c r="E264" s="35">
        <f>E265</f>
        <v>0</v>
      </c>
      <c r="F264" s="35">
        <f>F265</f>
        <v>0</v>
      </c>
      <c r="G264" s="45" t="e">
        <f t="shared" si="13"/>
        <v>#DIV/0!</v>
      </c>
      <c r="I264" s="72"/>
    </row>
    <row r="265" ht="24.95" customHeight="1" spans="1:7">
      <c r="A265" s="40">
        <v>34</v>
      </c>
      <c r="B265" s="41"/>
      <c r="C265" s="42"/>
      <c r="D265" s="43" t="s">
        <v>119</v>
      </c>
      <c r="E265" s="44">
        <v>0</v>
      </c>
      <c r="F265" s="44">
        <f>F266</f>
        <v>0</v>
      </c>
      <c r="G265" s="45" t="e">
        <f t="shared" si="13"/>
        <v>#DIV/0!</v>
      </c>
    </row>
    <row r="266" ht="24.95" customHeight="1" spans="1:7">
      <c r="A266" s="52">
        <v>3433</v>
      </c>
      <c r="B266" s="53"/>
      <c r="C266" s="54"/>
      <c r="D266" s="258" t="s">
        <v>122</v>
      </c>
      <c r="E266" s="39"/>
      <c r="F266" s="39">
        <v>0</v>
      </c>
      <c r="G266" s="35"/>
    </row>
    <row r="267" s="4" customFormat="1" ht="24.95" customHeight="1" spans="1:9">
      <c r="A267" s="32" t="s">
        <v>190</v>
      </c>
      <c r="B267" s="33"/>
      <c r="C267" s="34"/>
      <c r="D267" s="34" t="s">
        <v>191</v>
      </c>
      <c r="E267" s="35">
        <f>E268</f>
        <v>0</v>
      </c>
      <c r="F267" s="35">
        <f>F268</f>
        <v>0</v>
      </c>
      <c r="G267" s="35" t="e">
        <f t="shared" si="13"/>
        <v>#DIV/0!</v>
      </c>
      <c r="I267" s="72"/>
    </row>
    <row r="268" ht="24.95" customHeight="1" spans="1:7">
      <c r="A268" s="40">
        <v>34</v>
      </c>
      <c r="B268" s="41"/>
      <c r="C268" s="42"/>
      <c r="D268" s="43" t="s">
        <v>119</v>
      </c>
      <c r="E268" s="44"/>
      <c r="F268" s="44">
        <f>F269</f>
        <v>0</v>
      </c>
      <c r="G268" s="45" t="e">
        <f t="shared" si="13"/>
        <v>#DIV/0!</v>
      </c>
    </row>
    <row r="269" ht="24.95" customHeight="1" spans="1:7">
      <c r="A269" s="52">
        <v>3431</v>
      </c>
      <c r="B269" s="53"/>
      <c r="C269" s="54"/>
      <c r="D269" s="258" t="s">
        <v>121</v>
      </c>
      <c r="E269" s="39"/>
      <c r="F269" s="39"/>
      <c r="G269" s="35"/>
    </row>
    <row r="270" ht="24.95" customHeight="1" spans="1:7">
      <c r="A270" s="32" t="s">
        <v>211</v>
      </c>
      <c r="B270" s="33"/>
      <c r="C270" s="34"/>
      <c r="D270" s="34" t="s">
        <v>212</v>
      </c>
      <c r="E270" s="35">
        <f>E271</f>
        <v>0</v>
      </c>
      <c r="F270" s="35">
        <f>F271</f>
        <v>0</v>
      </c>
      <c r="G270" s="35"/>
    </row>
    <row r="271" ht="24.95" customHeight="1" spans="1:7">
      <c r="A271" s="40">
        <v>34</v>
      </c>
      <c r="B271" s="41"/>
      <c r="C271" s="42"/>
      <c r="D271" s="43" t="s">
        <v>119</v>
      </c>
      <c r="E271" s="44"/>
      <c r="F271" s="44">
        <f>F272</f>
        <v>0</v>
      </c>
      <c r="G271" s="45" t="e">
        <f t="shared" si="13"/>
        <v>#DIV/0!</v>
      </c>
    </row>
    <row r="272" ht="24.95" customHeight="1" spans="1:7">
      <c r="A272" s="52">
        <v>3431</v>
      </c>
      <c r="B272" s="53"/>
      <c r="C272" s="54"/>
      <c r="D272" s="258" t="s">
        <v>121</v>
      </c>
      <c r="E272" s="39"/>
      <c r="F272" s="39"/>
      <c r="G272" s="35"/>
    </row>
    <row r="273" ht="24.95" customHeight="1" spans="1:7">
      <c r="A273" s="28" t="s">
        <v>224</v>
      </c>
      <c r="B273" s="29"/>
      <c r="C273" s="30"/>
      <c r="D273" s="30" t="s">
        <v>225</v>
      </c>
      <c r="E273" s="31">
        <f>E275+E279+E286+E290+E303+E294+E299</f>
        <v>31479.25</v>
      </c>
      <c r="F273" s="31">
        <f>F275+F279+F286+F290+F303+F294+F299</f>
        <v>34737.45</v>
      </c>
      <c r="G273" s="31"/>
    </row>
    <row r="274" s="4" customFormat="1" ht="24.95" customHeight="1" spans="1:9">
      <c r="A274" s="32" t="s">
        <v>185</v>
      </c>
      <c r="B274" s="33"/>
      <c r="C274" s="34"/>
      <c r="D274" s="34" t="s">
        <v>52</v>
      </c>
      <c r="E274" s="35">
        <f>E275</f>
        <v>4984.58</v>
      </c>
      <c r="F274" s="35">
        <f>F275</f>
        <v>2964.38</v>
      </c>
      <c r="G274" s="35">
        <f t="shared" si="13"/>
        <v>59.4710085904931</v>
      </c>
      <c r="I274" s="72"/>
    </row>
    <row r="275" ht="24.95" customHeight="1" spans="1:7">
      <c r="A275" s="40">
        <v>42</v>
      </c>
      <c r="B275" s="41"/>
      <c r="C275" s="42"/>
      <c r="D275" s="43" t="s">
        <v>130</v>
      </c>
      <c r="E275" s="44">
        <v>4984.58</v>
      </c>
      <c r="F275" s="44">
        <f>F276+F277</f>
        <v>2964.38</v>
      </c>
      <c r="G275" s="45">
        <f t="shared" si="13"/>
        <v>59.4710085904931</v>
      </c>
    </row>
    <row r="276" s="5" customFormat="1" ht="24.95" customHeight="1" spans="1:9">
      <c r="A276" s="64"/>
      <c r="B276" s="65">
        <v>4221</v>
      </c>
      <c r="C276" s="66"/>
      <c r="D276" s="269" t="s">
        <v>134</v>
      </c>
      <c r="E276" s="39"/>
      <c r="F276" s="39">
        <v>2036.28</v>
      </c>
      <c r="G276" s="35"/>
      <c r="I276" s="77"/>
    </row>
    <row r="277" s="5" customFormat="1" ht="24.95" customHeight="1" spans="1:9">
      <c r="A277" s="64"/>
      <c r="B277" s="65">
        <v>4226</v>
      </c>
      <c r="C277" s="66"/>
      <c r="D277" s="269" t="s">
        <v>137</v>
      </c>
      <c r="E277" s="39"/>
      <c r="F277" s="39">
        <v>928.1</v>
      </c>
      <c r="G277" s="35"/>
      <c r="I277" s="77"/>
    </row>
    <row r="278" s="4" customFormat="1" ht="24.95" customHeight="1" spans="1:9">
      <c r="A278" s="32" t="s">
        <v>187</v>
      </c>
      <c r="B278" s="33"/>
      <c r="C278" s="34"/>
      <c r="D278" s="34" t="s">
        <v>188</v>
      </c>
      <c r="E278" s="35">
        <f>E279</f>
        <v>1061</v>
      </c>
      <c r="F278" s="35">
        <f>F279</f>
        <v>14638.42</v>
      </c>
      <c r="G278" s="35">
        <f>(F278/E278)*100</f>
        <v>1379.68143261074</v>
      </c>
      <c r="I278" s="72"/>
    </row>
    <row r="279" ht="24.95" customHeight="1" spans="1:7">
      <c r="A279" s="40">
        <v>42</v>
      </c>
      <c r="B279" s="41"/>
      <c r="C279" s="42"/>
      <c r="D279" s="43" t="s">
        <v>130</v>
      </c>
      <c r="E279" s="44">
        <v>1061</v>
      </c>
      <c r="F279" s="44">
        <f>F280+F281+F282+F283+F284</f>
        <v>14638.42</v>
      </c>
      <c r="G279" s="45">
        <f>(F279/E279)*100</f>
        <v>1379.68143261074</v>
      </c>
    </row>
    <row r="280" ht="24.95" customHeight="1" spans="1:7">
      <c r="A280" s="52">
        <v>4214</v>
      </c>
      <c r="B280" s="53"/>
      <c r="C280" s="54"/>
      <c r="D280" s="55" t="s">
        <v>132</v>
      </c>
      <c r="E280" s="39"/>
      <c r="F280" s="39">
        <v>625</v>
      </c>
      <c r="G280" s="35"/>
    </row>
    <row r="281" ht="24.95" customHeight="1" spans="1:7">
      <c r="A281" s="52">
        <v>4221</v>
      </c>
      <c r="B281" s="53"/>
      <c r="C281" s="54"/>
      <c r="D281" s="271" t="s">
        <v>134</v>
      </c>
      <c r="E281" s="39"/>
      <c r="F281" s="39">
        <v>11293.73</v>
      </c>
      <c r="G281" s="35"/>
    </row>
    <row r="282" ht="24.95" customHeight="1" spans="1:7">
      <c r="A282" s="52">
        <v>4226</v>
      </c>
      <c r="B282" s="53"/>
      <c r="C282" s="54"/>
      <c r="D282" s="271" t="s">
        <v>137</v>
      </c>
      <c r="E282" s="39"/>
      <c r="F282" s="39">
        <v>2103.41</v>
      </c>
      <c r="G282" s="35"/>
    </row>
    <row r="283" ht="24.95" customHeight="1" spans="1:7">
      <c r="A283" s="52">
        <v>4227</v>
      </c>
      <c r="B283" s="53"/>
      <c r="C283" s="54"/>
      <c r="D283" s="271" t="s">
        <v>138</v>
      </c>
      <c r="E283" s="39"/>
      <c r="F283" s="39">
        <v>515</v>
      </c>
      <c r="G283" s="35"/>
    </row>
    <row r="284" ht="24.95" customHeight="1" spans="1:7">
      <c r="A284" s="52">
        <v>4241</v>
      </c>
      <c r="B284" s="53"/>
      <c r="C284" s="54"/>
      <c r="D284" s="271" t="s">
        <v>140</v>
      </c>
      <c r="E284" s="39"/>
      <c r="F284" s="39">
        <v>101.28</v>
      </c>
      <c r="G284" s="35"/>
    </row>
    <row r="285" s="4" customFormat="1" ht="24.95" customHeight="1" spans="1:9">
      <c r="A285" s="32" t="s">
        <v>190</v>
      </c>
      <c r="B285" s="33"/>
      <c r="C285" s="34"/>
      <c r="D285" s="34" t="s">
        <v>191</v>
      </c>
      <c r="E285" s="35">
        <f>E286</f>
        <v>20025.85</v>
      </c>
      <c r="F285" s="35">
        <f>F286</f>
        <v>0</v>
      </c>
      <c r="G285" s="35">
        <f>(F285/E285)*100</f>
        <v>0</v>
      </c>
      <c r="I285" s="72"/>
    </row>
    <row r="286" ht="24.95" customHeight="1" spans="1:7">
      <c r="A286" s="40">
        <v>42</v>
      </c>
      <c r="B286" s="41"/>
      <c r="C286" s="42"/>
      <c r="D286" s="43" t="s">
        <v>130</v>
      </c>
      <c r="E286" s="44">
        <v>20025.85</v>
      </c>
      <c r="F286" s="44">
        <f>F287+F288</f>
        <v>0</v>
      </c>
      <c r="G286" s="45">
        <f>(F286/E286)*100</f>
        <v>0</v>
      </c>
    </row>
    <row r="287" ht="24.95" customHeight="1" spans="1:7">
      <c r="A287" s="52">
        <v>4221</v>
      </c>
      <c r="B287" s="53"/>
      <c r="C287" s="54"/>
      <c r="D287" s="260" t="s">
        <v>134</v>
      </c>
      <c r="E287" s="39"/>
      <c r="F287" s="39">
        <v>0</v>
      </c>
      <c r="G287" s="35"/>
    </row>
    <row r="288" ht="24.95" customHeight="1" spans="1:7">
      <c r="A288" s="52">
        <v>4227</v>
      </c>
      <c r="B288" s="53"/>
      <c r="C288" s="54"/>
      <c r="D288" s="258" t="s">
        <v>138</v>
      </c>
      <c r="E288" s="39"/>
      <c r="F288" s="39">
        <v>0</v>
      </c>
      <c r="G288" s="35"/>
    </row>
    <row r="289" s="4" customFormat="1" ht="24.95" customHeight="1" spans="1:9">
      <c r="A289" s="32" t="s">
        <v>211</v>
      </c>
      <c r="B289" s="33"/>
      <c r="C289" s="34"/>
      <c r="D289" s="34" t="s">
        <v>212</v>
      </c>
      <c r="E289" s="35">
        <f>E290</f>
        <v>3500</v>
      </c>
      <c r="F289" s="35">
        <f>F290</f>
        <v>0</v>
      </c>
      <c r="G289" s="35">
        <f>(F289/E289)*100</f>
        <v>0</v>
      </c>
      <c r="I289" s="72"/>
    </row>
    <row r="290" ht="24.95" customHeight="1" spans="1:7">
      <c r="A290" s="40">
        <v>42</v>
      </c>
      <c r="B290" s="41"/>
      <c r="C290" s="42"/>
      <c r="D290" s="43" t="s">
        <v>130</v>
      </c>
      <c r="E290" s="44">
        <v>3500</v>
      </c>
      <c r="F290" s="44">
        <f>F291+F292</f>
        <v>0</v>
      </c>
      <c r="G290" s="45">
        <f>(F290/E290)*100</f>
        <v>0</v>
      </c>
    </row>
    <row r="291" ht="24.95" customHeight="1" spans="1:7">
      <c r="A291" s="52">
        <v>4221</v>
      </c>
      <c r="B291" s="53"/>
      <c r="C291" s="54"/>
      <c r="D291" s="260" t="s">
        <v>134</v>
      </c>
      <c r="E291" s="39"/>
      <c r="F291" s="39">
        <v>0</v>
      </c>
      <c r="G291" s="35"/>
    </row>
    <row r="292" ht="24.95" customHeight="1" spans="1:7">
      <c r="A292" s="52">
        <v>4227</v>
      </c>
      <c r="B292" s="53"/>
      <c r="C292" s="54"/>
      <c r="D292" s="258" t="s">
        <v>138</v>
      </c>
      <c r="E292" s="39"/>
      <c r="F292" s="39">
        <v>0</v>
      </c>
      <c r="G292" s="35"/>
    </row>
    <row r="293" s="6" customFormat="1" ht="24.95" customHeight="1" spans="1:9">
      <c r="A293" s="32" t="s">
        <v>203</v>
      </c>
      <c r="B293" s="33"/>
      <c r="C293" s="34"/>
      <c r="D293" s="34" t="s">
        <v>63</v>
      </c>
      <c r="E293" s="76">
        <f>E294</f>
        <v>0</v>
      </c>
      <c r="F293" s="76">
        <f>F294</f>
        <v>0</v>
      </c>
      <c r="G293" s="35" t="e">
        <f>(F293/E293)*100</f>
        <v>#DIV/0!</v>
      </c>
      <c r="I293" s="88"/>
    </row>
    <row r="294" ht="24.95" customHeight="1" spans="1:7">
      <c r="A294" s="40">
        <v>42</v>
      </c>
      <c r="B294" s="41"/>
      <c r="C294" s="42"/>
      <c r="D294" s="43" t="s">
        <v>130</v>
      </c>
      <c r="E294" s="44">
        <v>0</v>
      </c>
      <c r="F294" s="44">
        <f>F295+F296+F297</f>
        <v>0</v>
      </c>
      <c r="G294" s="45" t="e">
        <f>(F294/E294)*100</f>
        <v>#DIV/0!</v>
      </c>
    </row>
    <row r="295" ht="24.95" customHeight="1" spans="1:7">
      <c r="A295" s="52">
        <v>4221</v>
      </c>
      <c r="B295" s="53"/>
      <c r="C295" s="54"/>
      <c r="D295" s="260" t="s">
        <v>134</v>
      </c>
      <c r="E295" s="39"/>
      <c r="F295" s="39">
        <v>0</v>
      </c>
      <c r="G295" s="35"/>
    </row>
    <row r="296" ht="24.95" customHeight="1" spans="1:7">
      <c r="A296" s="52">
        <v>4227</v>
      </c>
      <c r="B296" s="53"/>
      <c r="C296" s="54"/>
      <c r="D296" s="258" t="s">
        <v>138</v>
      </c>
      <c r="E296" s="39"/>
      <c r="F296" s="39"/>
      <c r="G296" s="35"/>
    </row>
    <row r="297" ht="24.95" customHeight="1" spans="1:7">
      <c r="A297" s="52">
        <v>4241</v>
      </c>
      <c r="B297" s="53"/>
      <c r="C297" s="54"/>
      <c r="D297" s="260" t="s">
        <v>140</v>
      </c>
      <c r="E297" s="39"/>
      <c r="F297" s="39"/>
      <c r="G297" s="35"/>
    </row>
    <row r="298" s="4" customFormat="1" ht="24.95" customHeight="1" spans="1:9">
      <c r="A298" s="32" t="s">
        <v>215</v>
      </c>
      <c r="B298" s="33"/>
      <c r="C298" s="34"/>
      <c r="D298" s="34" t="s">
        <v>226</v>
      </c>
      <c r="E298" s="35">
        <f>E299</f>
        <v>0</v>
      </c>
      <c r="F298" s="35">
        <f>F299</f>
        <v>446.55</v>
      </c>
      <c r="G298" s="35" t="e">
        <f t="shared" ref="G298:G299" si="17">(F298/E298)*100</f>
        <v>#DIV/0!</v>
      </c>
      <c r="I298" s="72"/>
    </row>
    <row r="299" ht="24.95" customHeight="1" spans="1:7">
      <c r="A299" s="40">
        <v>42</v>
      </c>
      <c r="B299" s="41"/>
      <c r="C299" s="42"/>
      <c r="D299" s="43" t="s">
        <v>130</v>
      </c>
      <c r="E299" s="44">
        <v>0</v>
      </c>
      <c r="F299" s="44">
        <f>F300+F301</f>
        <v>446.55</v>
      </c>
      <c r="G299" s="45" t="e">
        <f t="shared" si="17"/>
        <v>#DIV/0!</v>
      </c>
    </row>
    <row r="300" s="5" customFormat="1" ht="24.95" customHeight="1" spans="1:9">
      <c r="A300" s="52">
        <v>4227</v>
      </c>
      <c r="B300" s="53"/>
      <c r="C300" s="54"/>
      <c r="D300" s="272" t="s">
        <v>138</v>
      </c>
      <c r="E300" s="39"/>
      <c r="F300" s="39">
        <v>200</v>
      </c>
      <c r="G300" s="35"/>
      <c r="I300" s="77"/>
    </row>
    <row r="301" ht="24.95" customHeight="1" spans="1:7">
      <c r="A301" s="52">
        <v>4241</v>
      </c>
      <c r="B301" s="53"/>
      <c r="C301" s="54"/>
      <c r="D301" s="260" t="s">
        <v>140</v>
      </c>
      <c r="E301" s="39"/>
      <c r="F301" s="39">
        <v>246.55</v>
      </c>
      <c r="G301" s="35"/>
    </row>
    <row r="302" s="4" customFormat="1" ht="24.95" customHeight="1" spans="1:9">
      <c r="A302" s="32" t="s">
        <v>196</v>
      </c>
      <c r="B302" s="33"/>
      <c r="C302" s="34"/>
      <c r="D302" s="34" t="s">
        <v>40</v>
      </c>
      <c r="E302" s="35">
        <f>E303</f>
        <v>1907.82</v>
      </c>
      <c r="F302" s="35">
        <f>F303</f>
        <v>16688.1</v>
      </c>
      <c r="G302" s="35">
        <f>(F302/E302)*100</f>
        <v>874.72088561814</v>
      </c>
      <c r="I302" s="72"/>
    </row>
    <row r="303" ht="24.95" customHeight="1" spans="1:7">
      <c r="A303" s="40">
        <v>42</v>
      </c>
      <c r="B303" s="41"/>
      <c r="C303" s="42"/>
      <c r="D303" s="43" t="s">
        <v>130</v>
      </c>
      <c r="E303" s="44">
        <v>1907.82</v>
      </c>
      <c r="F303" s="44">
        <f>F304+F305</f>
        <v>16688.1</v>
      </c>
      <c r="G303" s="45">
        <f>(F303/E303)*100</f>
        <v>874.72088561814</v>
      </c>
    </row>
    <row r="304" ht="24.95" customHeight="1" spans="1:7">
      <c r="A304" s="52">
        <v>4241</v>
      </c>
      <c r="B304" s="53"/>
      <c r="C304" s="54"/>
      <c r="D304" s="67" t="s">
        <v>227</v>
      </c>
      <c r="E304" s="68"/>
      <c r="F304" s="68">
        <v>1105</v>
      </c>
      <c r="G304" s="35" t="e">
        <f>(F304/E304)*100</f>
        <v>#DIV/0!</v>
      </c>
    </row>
    <row r="305" ht="24.95" customHeight="1" spans="1:7">
      <c r="A305" s="52">
        <v>4241</v>
      </c>
      <c r="B305" s="53"/>
      <c r="C305" s="54"/>
      <c r="D305" s="67" t="s">
        <v>228</v>
      </c>
      <c r="E305" s="68"/>
      <c r="F305" s="68">
        <v>15583.1</v>
      </c>
      <c r="G305" s="35" t="e">
        <f>(F305/E305)*100</f>
        <v>#DIV/0!</v>
      </c>
    </row>
    <row r="306" ht="24.95" customHeight="1" spans="1:7">
      <c r="A306" s="24" t="s">
        <v>229</v>
      </c>
      <c r="B306" s="25"/>
      <c r="C306" s="26"/>
      <c r="D306" s="26" t="s">
        <v>230</v>
      </c>
      <c r="E306" s="27">
        <f>E307+E316+E329+E335+E355+E395+E400</f>
        <v>344430.05</v>
      </c>
      <c r="F306" s="27">
        <f>F307+F316+F329+F335+F355+F395+F400</f>
        <v>354483.08</v>
      </c>
      <c r="G306" s="27"/>
    </row>
    <row r="307" ht="39.75" customHeight="1" spans="1:7">
      <c r="A307" s="28" t="s">
        <v>231</v>
      </c>
      <c r="B307" s="29"/>
      <c r="C307" s="30"/>
      <c r="D307" s="30" t="s">
        <v>232</v>
      </c>
      <c r="E307" s="31">
        <f>E309</f>
        <v>663.61</v>
      </c>
      <c r="F307" s="31">
        <f t="shared" ref="F307" si="18">F309</f>
        <v>0</v>
      </c>
      <c r="G307" s="31"/>
    </row>
    <row r="308" s="3" customFormat="1" ht="24.95" customHeight="1" spans="1:9">
      <c r="A308" s="32" t="s">
        <v>175</v>
      </c>
      <c r="B308" s="33"/>
      <c r="C308" s="34"/>
      <c r="D308" s="34" t="s">
        <v>68</v>
      </c>
      <c r="E308" s="35">
        <f>E309</f>
        <v>663.61</v>
      </c>
      <c r="F308" s="35">
        <f t="shared" ref="F308" si="19">F309</f>
        <v>0</v>
      </c>
      <c r="G308" s="35">
        <f t="shared" ref="G308" si="20">(F308/E308)*100</f>
        <v>0</v>
      </c>
      <c r="I308" s="62"/>
    </row>
    <row r="309" ht="24.95" customHeight="1" spans="1:7">
      <c r="A309" s="36">
        <v>3</v>
      </c>
      <c r="B309" s="37"/>
      <c r="C309" s="38"/>
      <c r="D309" s="38" t="s">
        <v>82</v>
      </c>
      <c r="E309" s="39">
        <f>E310+E314</f>
        <v>663.61</v>
      </c>
      <c r="F309" s="39">
        <f>F314+F310</f>
        <v>0</v>
      </c>
      <c r="G309" s="39"/>
    </row>
    <row r="310" ht="24.95" customHeight="1" spans="1:7">
      <c r="A310" s="84">
        <v>32</v>
      </c>
      <c r="B310" s="85"/>
      <c r="C310" s="86"/>
      <c r="D310" s="43" t="s">
        <v>89</v>
      </c>
      <c r="E310" s="44">
        <v>663.61</v>
      </c>
      <c r="F310" s="87">
        <f>F313+F311+F312</f>
        <v>0</v>
      </c>
      <c r="G310" s="45">
        <f t="shared" ref="G310:G319" si="21">(F310/E310)*100</f>
        <v>0</v>
      </c>
    </row>
    <row r="311" ht="24.95" customHeight="1" spans="1:7">
      <c r="A311" s="52">
        <v>3211</v>
      </c>
      <c r="B311" s="53"/>
      <c r="C311" s="54"/>
      <c r="D311" s="258" t="s">
        <v>91</v>
      </c>
      <c r="E311" s="78"/>
      <c r="F311" s="78">
        <v>0</v>
      </c>
      <c r="G311" s="79"/>
    </row>
    <row r="312" ht="24.95" customHeight="1" spans="1:7">
      <c r="A312" s="52">
        <v>3221</v>
      </c>
      <c r="B312" s="53"/>
      <c r="C312" s="54"/>
      <c r="D312" s="258" t="s">
        <v>96</v>
      </c>
      <c r="E312" s="78"/>
      <c r="F312" s="78">
        <v>0</v>
      </c>
      <c r="G312" s="79"/>
    </row>
    <row r="313" ht="24.95" customHeight="1" spans="1:7">
      <c r="A313" s="52">
        <v>3299</v>
      </c>
      <c r="B313" s="53"/>
      <c r="C313" s="54"/>
      <c r="D313" s="258" t="s">
        <v>112</v>
      </c>
      <c r="E313" s="39"/>
      <c r="F313" s="39">
        <v>0</v>
      </c>
      <c r="G313" s="35"/>
    </row>
    <row r="314" ht="24.95" customHeight="1" spans="1:7">
      <c r="A314" s="84">
        <v>37</v>
      </c>
      <c r="B314" s="85"/>
      <c r="C314" s="86"/>
      <c r="D314" s="267" t="s">
        <v>123</v>
      </c>
      <c r="E314" s="44">
        <v>0</v>
      </c>
      <c r="F314" s="87">
        <f>F315</f>
        <v>0</v>
      </c>
      <c r="G314" s="45" t="e">
        <f t="shared" si="21"/>
        <v>#DIV/0!</v>
      </c>
    </row>
    <row r="315" ht="24.95" customHeight="1" spans="1:7">
      <c r="A315" s="52">
        <v>3721</v>
      </c>
      <c r="B315" s="53"/>
      <c r="C315" s="54"/>
      <c r="D315" s="258" t="s">
        <v>125</v>
      </c>
      <c r="E315" s="39"/>
      <c r="F315" s="39">
        <v>0</v>
      </c>
      <c r="G315" s="35"/>
    </row>
    <row r="316" ht="24.95" customHeight="1" spans="1:7">
      <c r="A316" s="28" t="s">
        <v>233</v>
      </c>
      <c r="B316" s="29"/>
      <c r="C316" s="30"/>
      <c r="D316" s="30" t="s">
        <v>234</v>
      </c>
      <c r="E316" s="31">
        <f>E318</f>
        <v>93391.6</v>
      </c>
      <c r="F316" s="31">
        <f t="shared" ref="F316" si="22">F318</f>
        <v>114495.31</v>
      </c>
      <c r="G316" s="31"/>
    </row>
    <row r="317" s="3" customFormat="1" ht="24.95" customHeight="1" spans="1:9">
      <c r="A317" s="32" t="s">
        <v>175</v>
      </c>
      <c r="B317" s="33"/>
      <c r="C317" s="34"/>
      <c r="D317" s="34" t="s">
        <v>68</v>
      </c>
      <c r="E317" s="35">
        <f>E318</f>
        <v>93391.6</v>
      </c>
      <c r="F317" s="35">
        <f>F318</f>
        <v>114495.31</v>
      </c>
      <c r="G317" s="35">
        <f t="shared" si="21"/>
        <v>122.597010866074</v>
      </c>
      <c r="I317" s="62"/>
    </row>
    <row r="318" ht="24.95" customHeight="1" spans="1:7">
      <c r="A318" s="36">
        <v>3</v>
      </c>
      <c r="B318" s="37"/>
      <c r="C318" s="38"/>
      <c r="D318" s="38" t="s">
        <v>82</v>
      </c>
      <c r="E318" s="39">
        <f>E319+E326</f>
        <v>93391.6</v>
      </c>
      <c r="F318" s="39">
        <f>F319+F326</f>
        <v>114495.31</v>
      </c>
      <c r="G318" s="39"/>
    </row>
    <row r="319" ht="24.95" customHeight="1" spans="1:7">
      <c r="A319" s="40">
        <v>31</v>
      </c>
      <c r="B319" s="41"/>
      <c r="C319" s="42"/>
      <c r="D319" s="43" t="s">
        <v>83</v>
      </c>
      <c r="E319" s="44">
        <v>92730.88</v>
      </c>
      <c r="F319" s="44">
        <f>F320+F322+F324</f>
        <v>112940.87</v>
      </c>
      <c r="G319" s="45">
        <f t="shared" si="21"/>
        <v>121.794239416255</v>
      </c>
    </row>
    <row r="320" ht="24.95" customHeight="1" spans="1:7">
      <c r="A320" s="46">
        <v>311</v>
      </c>
      <c r="B320" s="47"/>
      <c r="C320" s="48"/>
      <c r="D320" s="258" t="s">
        <v>84</v>
      </c>
      <c r="E320" s="50"/>
      <c r="F320" s="50">
        <f>F321</f>
        <v>92543.4</v>
      </c>
      <c r="G320" s="51"/>
    </row>
    <row r="321" ht="24.95" customHeight="1" spans="1:7">
      <c r="A321" s="52">
        <v>3111</v>
      </c>
      <c r="B321" s="53"/>
      <c r="C321" s="54"/>
      <c r="D321" s="258" t="s">
        <v>85</v>
      </c>
      <c r="E321" s="39"/>
      <c r="F321" s="39">
        <v>92543.4</v>
      </c>
      <c r="G321" s="51"/>
    </row>
    <row r="322" ht="24.95" customHeight="1" spans="1:7">
      <c r="A322" s="46">
        <v>312</v>
      </c>
      <c r="B322" s="47"/>
      <c r="C322" s="48"/>
      <c r="D322" s="258" t="s">
        <v>86</v>
      </c>
      <c r="E322" s="50"/>
      <c r="F322" s="50">
        <f>F323</f>
        <v>5127.82</v>
      </c>
      <c r="G322" s="51"/>
    </row>
    <row r="323" ht="24.95" customHeight="1" spans="1:7">
      <c r="A323" s="52">
        <v>3121</v>
      </c>
      <c r="B323" s="53"/>
      <c r="C323" s="54"/>
      <c r="D323" s="258" t="s">
        <v>86</v>
      </c>
      <c r="E323" s="39"/>
      <c r="F323" s="39">
        <v>5127.82</v>
      </c>
      <c r="G323" s="51"/>
    </row>
    <row r="324" ht="24.95" customHeight="1" spans="1:7">
      <c r="A324" s="46">
        <v>313</v>
      </c>
      <c r="B324" s="47"/>
      <c r="C324" s="48"/>
      <c r="D324" s="258" t="s">
        <v>87</v>
      </c>
      <c r="E324" s="50"/>
      <c r="F324" s="50">
        <f>F325</f>
        <v>15269.65</v>
      </c>
      <c r="G324" s="51"/>
    </row>
    <row r="325" ht="24.95" customHeight="1" spans="1:7">
      <c r="A325" s="52">
        <v>3132</v>
      </c>
      <c r="B325" s="53"/>
      <c r="C325" s="54"/>
      <c r="D325" s="258" t="s">
        <v>88</v>
      </c>
      <c r="E325" s="39"/>
      <c r="F325" s="39">
        <v>15269.65</v>
      </c>
      <c r="G325" s="51"/>
    </row>
    <row r="326" ht="24.95" customHeight="1" spans="1:7">
      <c r="A326" s="40">
        <v>32</v>
      </c>
      <c r="B326" s="41"/>
      <c r="C326" s="42"/>
      <c r="D326" s="43" t="s">
        <v>193</v>
      </c>
      <c r="E326" s="44">
        <v>660.72</v>
      </c>
      <c r="F326" s="44">
        <f>F327</f>
        <v>1554.44</v>
      </c>
      <c r="G326" s="45">
        <f t="shared" ref="G326" si="23">(F326/E326)*100</f>
        <v>235.264559874077</v>
      </c>
    </row>
    <row r="327" ht="24.95" customHeight="1" spans="1:7">
      <c r="A327" s="46">
        <v>321</v>
      </c>
      <c r="B327" s="47"/>
      <c r="C327" s="48"/>
      <c r="D327" s="258" t="s">
        <v>90</v>
      </c>
      <c r="E327" s="39"/>
      <c r="F327" s="50">
        <f>F328</f>
        <v>1554.44</v>
      </c>
      <c r="G327" s="51"/>
    </row>
    <row r="328" ht="24.95" customHeight="1" spans="1:7">
      <c r="A328" s="52">
        <v>3212</v>
      </c>
      <c r="B328" s="53"/>
      <c r="C328" s="54"/>
      <c r="D328" s="258" t="s">
        <v>92</v>
      </c>
      <c r="E328" s="39"/>
      <c r="F328" s="39">
        <v>1554.44</v>
      </c>
      <c r="G328" s="51"/>
    </row>
    <row r="329" ht="30.6" customHeight="1" spans="1:7">
      <c r="A329" s="28" t="s">
        <v>235</v>
      </c>
      <c r="B329" s="29"/>
      <c r="C329" s="30"/>
      <c r="D329" s="30" t="s">
        <v>236</v>
      </c>
      <c r="E329" s="31">
        <f>E331</f>
        <v>34000</v>
      </c>
      <c r="F329" s="31">
        <f t="shared" ref="F329" si="24">F331</f>
        <v>41766.58</v>
      </c>
      <c r="G329" s="31"/>
    </row>
    <row r="330" s="3" customFormat="1" ht="24.95" customHeight="1" spans="1:9">
      <c r="A330" s="32" t="s">
        <v>175</v>
      </c>
      <c r="B330" s="33"/>
      <c r="C330" s="34"/>
      <c r="D330" s="34" t="s">
        <v>68</v>
      </c>
      <c r="E330" s="35">
        <f>E331</f>
        <v>34000</v>
      </c>
      <c r="F330" s="35">
        <f t="shared" ref="F330:F331" si="25">F331</f>
        <v>41766.58</v>
      </c>
      <c r="G330" s="35">
        <f t="shared" ref="G330" si="26">(F330/E330)*100</f>
        <v>122.842882352941</v>
      </c>
      <c r="I330" s="62"/>
    </row>
    <row r="331" ht="24.95" customHeight="1" spans="1:7">
      <c r="A331" s="36">
        <v>3</v>
      </c>
      <c r="B331" s="37"/>
      <c r="C331" s="38"/>
      <c r="D331" s="38" t="s">
        <v>82</v>
      </c>
      <c r="E331" s="39">
        <f>E332</f>
        <v>34000</v>
      </c>
      <c r="F331" s="39">
        <f t="shared" si="25"/>
        <v>41766.58</v>
      </c>
      <c r="G331" s="39"/>
    </row>
    <row r="332" ht="27.6" customHeight="1" spans="1:7">
      <c r="A332" s="84">
        <v>37</v>
      </c>
      <c r="B332" s="85"/>
      <c r="C332" s="86"/>
      <c r="D332" s="267" t="s">
        <v>123</v>
      </c>
      <c r="E332" s="44">
        <v>34000</v>
      </c>
      <c r="F332" s="87">
        <f>F334+F333</f>
        <v>41766.58</v>
      </c>
      <c r="G332" s="45">
        <f t="shared" ref="G332:G338" si="27">(F332/E332)*100</f>
        <v>122.842882352941</v>
      </c>
    </row>
    <row r="333" ht="27.6" customHeight="1" spans="1:7">
      <c r="A333" s="52">
        <v>3721</v>
      </c>
      <c r="B333" s="53"/>
      <c r="C333" s="54"/>
      <c r="D333" s="258" t="s">
        <v>125</v>
      </c>
      <c r="E333" s="39"/>
      <c r="F333" s="39">
        <v>0</v>
      </c>
      <c r="G333" s="35"/>
    </row>
    <row r="334" ht="27.6" customHeight="1" spans="1:7">
      <c r="A334" s="52">
        <v>3722</v>
      </c>
      <c r="B334" s="53"/>
      <c r="C334" s="54"/>
      <c r="D334" s="258" t="s">
        <v>126</v>
      </c>
      <c r="E334" s="39"/>
      <c r="F334" s="39">
        <v>41766.58</v>
      </c>
      <c r="G334" s="35"/>
    </row>
    <row r="335" ht="24.95" customHeight="1" spans="1:7">
      <c r="A335" s="28" t="s">
        <v>237</v>
      </c>
      <c r="B335" s="29"/>
      <c r="C335" s="30"/>
      <c r="D335" s="30" t="s">
        <v>238</v>
      </c>
      <c r="E335" s="89">
        <f>E336+E345+E350</f>
        <v>140055.44</v>
      </c>
      <c r="F335" s="31">
        <f>F336+F345+F350</f>
        <v>113325.62</v>
      </c>
      <c r="G335" s="31"/>
    </row>
    <row r="336" ht="24.95" customHeight="1" spans="1:7">
      <c r="A336" s="32" t="s">
        <v>175</v>
      </c>
      <c r="B336" s="33"/>
      <c r="C336" s="34"/>
      <c r="D336" s="34" t="s">
        <v>68</v>
      </c>
      <c r="E336" s="90">
        <f>E337</f>
        <v>1500</v>
      </c>
      <c r="F336" s="91">
        <f>F337</f>
        <v>966.03</v>
      </c>
      <c r="G336" s="35">
        <f t="shared" si="27"/>
        <v>64.402</v>
      </c>
    </row>
    <row r="337" ht="24.95" customHeight="1" spans="1:7">
      <c r="A337" s="36">
        <v>3</v>
      </c>
      <c r="B337" s="37"/>
      <c r="C337" s="38"/>
      <c r="D337" s="38" t="s">
        <v>82</v>
      </c>
      <c r="E337" s="78">
        <f>E338+E342</f>
        <v>1500</v>
      </c>
      <c r="F337" s="78">
        <f>F338+F342</f>
        <v>966.03</v>
      </c>
      <c r="G337" s="80"/>
    </row>
    <row r="338" ht="24.95" customHeight="1" spans="1:7">
      <c r="A338" s="40">
        <v>32</v>
      </c>
      <c r="B338" s="41"/>
      <c r="C338" s="42"/>
      <c r="D338" s="43" t="s">
        <v>89</v>
      </c>
      <c r="E338" s="44">
        <v>1500</v>
      </c>
      <c r="F338" s="44">
        <f>F339</f>
        <v>966.03</v>
      </c>
      <c r="G338" s="45">
        <f t="shared" si="27"/>
        <v>64.402</v>
      </c>
    </row>
    <row r="339" ht="24.95" customHeight="1" spans="1:7">
      <c r="A339" s="46">
        <v>322</v>
      </c>
      <c r="B339" s="47"/>
      <c r="C339" s="48"/>
      <c r="D339" s="258" t="s">
        <v>95</v>
      </c>
      <c r="E339" s="78"/>
      <c r="F339" s="80">
        <f>F340+F341</f>
        <v>966.03</v>
      </c>
      <c r="G339" s="80"/>
    </row>
    <row r="340" ht="24.95" customHeight="1" spans="1:7">
      <c r="A340" s="52">
        <v>3222</v>
      </c>
      <c r="B340" s="53"/>
      <c r="C340" s="54"/>
      <c r="D340" s="258" t="s">
        <v>97</v>
      </c>
      <c r="E340" s="78"/>
      <c r="F340" s="78">
        <v>966.03</v>
      </c>
      <c r="G340" s="80"/>
    </row>
    <row r="341" ht="24.95" customHeight="1" spans="1:7">
      <c r="A341" s="52">
        <v>3225</v>
      </c>
      <c r="B341" s="53"/>
      <c r="C341" s="54"/>
      <c r="D341" s="258" t="s">
        <v>100</v>
      </c>
      <c r="E341" s="78"/>
      <c r="F341" s="78">
        <v>0</v>
      </c>
      <c r="G341" s="80"/>
    </row>
    <row r="342" ht="24.95" customHeight="1" spans="1:7">
      <c r="A342" s="40">
        <v>42</v>
      </c>
      <c r="B342" s="41"/>
      <c r="C342" s="42"/>
      <c r="D342" s="43" t="s">
        <v>130</v>
      </c>
      <c r="E342" s="44"/>
      <c r="F342" s="44">
        <f>F343+F344</f>
        <v>0</v>
      </c>
      <c r="G342" s="45" t="e">
        <f t="shared" ref="G342" si="28">(F342/E342)*100</f>
        <v>#DIV/0!</v>
      </c>
    </row>
    <row r="343" ht="24.95" customHeight="1" spans="1:7">
      <c r="A343" s="52">
        <v>4221</v>
      </c>
      <c r="B343" s="53"/>
      <c r="C343" s="54"/>
      <c r="D343" s="260" t="s">
        <v>134</v>
      </c>
      <c r="E343" s="78"/>
      <c r="F343" s="78"/>
      <c r="G343" s="80"/>
    </row>
    <row r="344" ht="24.95" customHeight="1" spans="1:7">
      <c r="A344" s="52">
        <v>4227</v>
      </c>
      <c r="B344" s="53"/>
      <c r="C344" s="54"/>
      <c r="D344" s="258" t="s">
        <v>138</v>
      </c>
      <c r="E344" s="78"/>
      <c r="F344" s="78"/>
      <c r="G344" s="80"/>
    </row>
    <row r="345" s="3" customFormat="1" ht="24.95" customHeight="1" spans="1:9">
      <c r="A345" s="32" t="s">
        <v>196</v>
      </c>
      <c r="B345" s="33"/>
      <c r="C345" s="34"/>
      <c r="D345" s="34" t="s">
        <v>40</v>
      </c>
      <c r="E345" s="35">
        <f>E346</f>
        <v>126136.58</v>
      </c>
      <c r="F345" s="35">
        <f t="shared" ref="F345:F348" si="29">F346</f>
        <v>108593.79</v>
      </c>
      <c r="G345" s="35">
        <f t="shared" ref="G345" si="30">(F345/E345)*100</f>
        <v>86.0922263787396</v>
      </c>
      <c r="I345" s="62"/>
    </row>
    <row r="346" ht="24.95" customHeight="1" spans="1:7">
      <c r="A346" s="36">
        <v>3</v>
      </c>
      <c r="B346" s="37"/>
      <c r="C346" s="38"/>
      <c r="D346" s="38" t="s">
        <v>82</v>
      </c>
      <c r="E346" s="39">
        <f>E347</f>
        <v>126136.58</v>
      </c>
      <c r="F346" s="39">
        <f t="shared" si="29"/>
        <v>108593.79</v>
      </c>
      <c r="G346" s="39"/>
    </row>
    <row r="347" ht="24.95" customHeight="1" spans="1:7">
      <c r="A347" s="40">
        <v>32</v>
      </c>
      <c r="B347" s="41"/>
      <c r="C347" s="42"/>
      <c r="D347" s="43" t="s">
        <v>89</v>
      </c>
      <c r="E347" s="44">
        <v>126136.58</v>
      </c>
      <c r="F347" s="44">
        <f t="shared" si="29"/>
        <v>108593.79</v>
      </c>
      <c r="G347" s="45">
        <f t="shared" ref="G347" si="31">(F347/E347)*100</f>
        <v>86.0922263787396</v>
      </c>
    </row>
    <row r="348" ht="24.95" customHeight="1" spans="1:7">
      <c r="A348" s="46">
        <v>322</v>
      </c>
      <c r="B348" s="47"/>
      <c r="C348" s="48"/>
      <c r="D348" s="258" t="s">
        <v>95</v>
      </c>
      <c r="E348" s="39"/>
      <c r="F348" s="50">
        <f t="shared" si="29"/>
        <v>108593.79</v>
      </c>
      <c r="G348" s="51"/>
    </row>
    <row r="349" ht="24.95" customHeight="1" spans="1:7">
      <c r="A349" s="52">
        <v>3222</v>
      </c>
      <c r="B349" s="53"/>
      <c r="C349" s="54"/>
      <c r="D349" s="258" t="s">
        <v>97</v>
      </c>
      <c r="E349" s="39"/>
      <c r="F349" s="39">
        <v>108593.79</v>
      </c>
      <c r="G349" s="51"/>
    </row>
    <row r="350" s="3" customFormat="1" ht="24.95" customHeight="1" spans="1:9">
      <c r="A350" s="32" t="s">
        <v>213</v>
      </c>
      <c r="B350" s="33"/>
      <c r="C350" s="34"/>
      <c r="D350" s="34" t="s">
        <v>46</v>
      </c>
      <c r="E350" s="35">
        <f>E351</f>
        <v>12418.86</v>
      </c>
      <c r="F350" s="35">
        <f>F351</f>
        <v>3765.8</v>
      </c>
      <c r="G350" s="35">
        <f t="shared" ref="G350" si="32">(F350/E350)*100</f>
        <v>30.3232341776942</v>
      </c>
      <c r="I350" s="62"/>
    </row>
    <row r="351" ht="24.95" customHeight="1" spans="1:7">
      <c r="A351" s="36">
        <v>3</v>
      </c>
      <c r="B351" s="37"/>
      <c r="C351" s="38"/>
      <c r="D351" s="38" t="s">
        <v>82</v>
      </c>
      <c r="E351" s="39">
        <f>E352</f>
        <v>12418.86</v>
      </c>
      <c r="F351" s="39">
        <f t="shared" ref="F351:F353" si="33">F352</f>
        <v>3765.8</v>
      </c>
      <c r="G351" s="39"/>
    </row>
    <row r="352" ht="24.95" customHeight="1" spans="1:7">
      <c r="A352" s="40">
        <v>32</v>
      </c>
      <c r="B352" s="41"/>
      <c r="C352" s="42"/>
      <c r="D352" s="43" t="s">
        <v>89</v>
      </c>
      <c r="E352" s="44">
        <v>12418.86</v>
      </c>
      <c r="F352" s="44">
        <f t="shared" si="33"/>
        <v>3765.8</v>
      </c>
      <c r="G352" s="45">
        <f t="shared" ref="G352" si="34">(F352/E352)*100</f>
        <v>30.3232341776942</v>
      </c>
    </row>
    <row r="353" ht="24.95" customHeight="1" spans="1:7">
      <c r="A353" s="46">
        <v>322</v>
      </c>
      <c r="B353" s="47"/>
      <c r="C353" s="48"/>
      <c r="D353" s="258" t="s">
        <v>95</v>
      </c>
      <c r="E353" s="39"/>
      <c r="F353" s="50">
        <f t="shared" si="33"/>
        <v>3765.8</v>
      </c>
      <c r="G353" s="51"/>
    </row>
    <row r="354" ht="24.95" customHeight="1" spans="1:7">
      <c r="A354" s="52">
        <v>3222</v>
      </c>
      <c r="B354" s="53"/>
      <c r="C354" s="54"/>
      <c r="D354" s="258" t="s">
        <v>97</v>
      </c>
      <c r="E354" s="39"/>
      <c r="F354" s="39">
        <v>3765.8</v>
      </c>
      <c r="G354" s="51"/>
    </row>
    <row r="355" ht="30" customHeight="1" spans="1:7">
      <c r="A355" s="28" t="s">
        <v>239</v>
      </c>
      <c r="B355" s="29"/>
      <c r="C355" s="30"/>
      <c r="D355" s="30" t="s">
        <v>240</v>
      </c>
      <c r="E355" s="31">
        <f>E356+E369+E382</f>
        <v>76319.4</v>
      </c>
      <c r="F355" s="31">
        <f>F356+F369+F382</f>
        <v>84895.57</v>
      </c>
      <c r="G355" s="31"/>
    </row>
    <row r="356" s="3" customFormat="1" ht="24.95" customHeight="1" spans="1:9">
      <c r="A356" s="32" t="s">
        <v>175</v>
      </c>
      <c r="B356" s="33"/>
      <c r="C356" s="34"/>
      <c r="D356" s="34" t="s">
        <v>68</v>
      </c>
      <c r="E356" s="35">
        <f>E357</f>
        <v>11447.92</v>
      </c>
      <c r="F356" s="35">
        <f>F357</f>
        <v>12734.34</v>
      </c>
      <c r="G356" s="35">
        <f t="shared" ref="G356" si="35">(F356/E356)*100</f>
        <v>111.237150504196</v>
      </c>
      <c r="I356" s="62"/>
    </row>
    <row r="357" ht="24.95" customHeight="1" spans="1:7">
      <c r="A357" s="36">
        <v>3</v>
      </c>
      <c r="B357" s="37"/>
      <c r="C357" s="38"/>
      <c r="D357" s="38" t="s">
        <v>82</v>
      </c>
      <c r="E357" s="39">
        <f>SUM(E358:E365)</f>
        <v>11447.92</v>
      </c>
      <c r="F357" s="39">
        <f>F358+F365</f>
        <v>12734.34</v>
      </c>
      <c r="G357" s="39"/>
    </row>
    <row r="358" ht="24.95" customHeight="1" spans="1:7">
      <c r="A358" s="40">
        <v>31</v>
      </c>
      <c r="B358" s="41"/>
      <c r="C358" s="42"/>
      <c r="D358" s="43" t="s">
        <v>83</v>
      </c>
      <c r="E358" s="44">
        <v>10874.51</v>
      </c>
      <c r="F358" s="44">
        <f>F359+F361+F363</f>
        <v>12115.42</v>
      </c>
      <c r="G358" s="45">
        <f t="shared" ref="G358" si="36">(F358/E358)*100</f>
        <v>111.411180825619</v>
      </c>
    </row>
    <row r="359" ht="24.95" customHeight="1" spans="1:7">
      <c r="A359" s="46">
        <v>311</v>
      </c>
      <c r="B359" s="47"/>
      <c r="C359" s="48"/>
      <c r="D359" s="258" t="s">
        <v>84</v>
      </c>
      <c r="E359" s="39"/>
      <c r="F359" s="50">
        <f>F360</f>
        <v>9420.95</v>
      </c>
      <c r="G359" s="51"/>
    </row>
    <row r="360" ht="24.95" customHeight="1" spans="1:7">
      <c r="A360" s="52">
        <v>3111</v>
      </c>
      <c r="B360" s="53"/>
      <c r="C360" s="54"/>
      <c r="D360" s="258" t="s">
        <v>85</v>
      </c>
      <c r="E360" s="39"/>
      <c r="F360" s="39">
        <v>9420.95</v>
      </c>
      <c r="G360" s="51"/>
    </row>
    <row r="361" ht="24.95" customHeight="1" spans="1:7">
      <c r="A361" s="46">
        <v>312</v>
      </c>
      <c r="B361" s="47"/>
      <c r="C361" s="48"/>
      <c r="D361" s="258" t="s">
        <v>86</v>
      </c>
      <c r="E361" s="39"/>
      <c r="F361" s="50">
        <f>F362</f>
        <v>1140</v>
      </c>
      <c r="G361" s="51"/>
    </row>
    <row r="362" ht="24.95" customHeight="1" spans="1:7">
      <c r="A362" s="52">
        <v>3121</v>
      </c>
      <c r="B362" s="53"/>
      <c r="C362" s="54"/>
      <c r="D362" s="258" t="s">
        <v>86</v>
      </c>
      <c r="E362" s="39"/>
      <c r="F362" s="39">
        <v>1140</v>
      </c>
      <c r="G362" s="51"/>
    </row>
    <row r="363" ht="24.95" customHeight="1" spans="1:7">
      <c r="A363" s="46">
        <v>313</v>
      </c>
      <c r="B363" s="47"/>
      <c r="C363" s="48"/>
      <c r="D363" s="258" t="s">
        <v>87</v>
      </c>
      <c r="E363" s="39"/>
      <c r="F363" s="50">
        <f>F364</f>
        <v>1554.47</v>
      </c>
      <c r="G363" s="51"/>
    </row>
    <row r="364" ht="24.95" customHeight="1" spans="1:7">
      <c r="A364" s="52">
        <v>3132</v>
      </c>
      <c r="B364" s="53"/>
      <c r="C364" s="54"/>
      <c r="D364" s="258" t="s">
        <v>88</v>
      </c>
      <c r="E364" s="39"/>
      <c r="F364" s="39">
        <v>1554.47</v>
      </c>
      <c r="G364" s="51"/>
    </row>
    <row r="365" ht="24.95" customHeight="1" spans="1:7">
      <c r="A365" s="40">
        <v>32</v>
      </c>
      <c r="B365" s="41"/>
      <c r="C365" s="42"/>
      <c r="D365" s="43" t="s">
        <v>193</v>
      </c>
      <c r="E365" s="44">
        <v>573.41</v>
      </c>
      <c r="F365" s="44">
        <f>F366</f>
        <v>618.92</v>
      </c>
      <c r="G365" s="45">
        <f t="shared" ref="G365" si="37">(F365/E365)*100</f>
        <v>107.936729390837</v>
      </c>
    </row>
    <row r="366" ht="24.95" customHeight="1" spans="1:7">
      <c r="A366" s="46">
        <v>321</v>
      </c>
      <c r="B366" s="47"/>
      <c r="C366" s="48"/>
      <c r="D366" s="258" t="s">
        <v>90</v>
      </c>
      <c r="E366" s="39"/>
      <c r="F366" s="50">
        <f>F367+F368</f>
        <v>618.92</v>
      </c>
      <c r="G366" s="51"/>
    </row>
    <row r="367" ht="24.95" customHeight="1" spans="1:7">
      <c r="A367" s="52">
        <v>3211</v>
      </c>
      <c r="B367" s="53"/>
      <c r="C367" s="54"/>
      <c r="D367" s="258" t="s">
        <v>91</v>
      </c>
      <c r="E367" s="39"/>
      <c r="F367" s="39">
        <v>49.5</v>
      </c>
      <c r="G367" s="51"/>
    </row>
    <row r="368" ht="24.95" customHeight="1" spans="1:7">
      <c r="A368" s="52">
        <v>3212</v>
      </c>
      <c r="B368" s="53"/>
      <c r="C368" s="54"/>
      <c r="D368" s="258" t="s">
        <v>92</v>
      </c>
      <c r="E368" s="39"/>
      <c r="F368" s="39">
        <v>569.42</v>
      </c>
      <c r="G368" s="51"/>
    </row>
    <row r="369" s="3" customFormat="1" ht="24.95" customHeight="1" spans="1:9">
      <c r="A369" s="32" t="s">
        <v>196</v>
      </c>
      <c r="B369" s="33"/>
      <c r="C369" s="34"/>
      <c r="D369" s="34" t="s">
        <v>40</v>
      </c>
      <c r="E369" s="35">
        <f>E370</f>
        <v>55140.77</v>
      </c>
      <c r="F369" s="35">
        <f>F370</f>
        <v>10824.18</v>
      </c>
      <c r="G369" s="35">
        <f t="shared" ref="G369" si="38">(F369/E369)*100</f>
        <v>19.6300849625422</v>
      </c>
      <c r="I369" s="62"/>
    </row>
    <row r="370" ht="24.95" customHeight="1" spans="1:7">
      <c r="A370" s="36">
        <v>3</v>
      </c>
      <c r="B370" s="37"/>
      <c r="C370" s="38"/>
      <c r="D370" s="38" t="s">
        <v>82</v>
      </c>
      <c r="E370" s="39">
        <f>SUM(E371:E378)</f>
        <v>55140.77</v>
      </c>
      <c r="F370" s="39">
        <f>F371+F378</f>
        <v>10824.18</v>
      </c>
      <c r="G370" s="39"/>
    </row>
    <row r="371" ht="24.95" customHeight="1" spans="1:7">
      <c r="A371" s="40">
        <v>31</v>
      </c>
      <c r="B371" s="41"/>
      <c r="C371" s="42"/>
      <c r="D371" s="43" t="s">
        <v>83</v>
      </c>
      <c r="E371" s="44">
        <v>52378.87</v>
      </c>
      <c r="F371" s="44">
        <f>F376+F372+F374</f>
        <v>10298.09</v>
      </c>
      <c r="G371" s="45">
        <f t="shared" ref="G371" si="39">(F371/E371)*100</f>
        <v>19.6607716050384</v>
      </c>
    </row>
    <row r="372" ht="24.95" customHeight="1" spans="1:7">
      <c r="A372" s="46">
        <v>311</v>
      </c>
      <c r="B372" s="47"/>
      <c r="C372" s="48"/>
      <c r="D372" s="258" t="s">
        <v>84</v>
      </c>
      <c r="E372" s="39"/>
      <c r="F372" s="50">
        <f>F373</f>
        <v>8007.79</v>
      </c>
      <c r="G372" s="35"/>
    </row>
    <row r="373" ht="24.95" customHeight="1" spans="1:7">
      <c r="A373" s="52">
        <v>3111</v>
      </c>
      <c r="B373" s="53"/>
      <c r="C373" s="54"/>
      <c r="D373" s="258" t="s">
        <v>85</v>
      </c>
      <c r="E373" s="39"/>
      <c r="F373" s="39">
        <v>8007.79</v>
      </c>
      <c r="G373" s="35"/>
    </row>
    <row r="374" ht="24.95" customHeight="1" spans="1:7">
      <c r="A374" s="46">
        <v>312</v>
      </c>
      <c r="B374" s="47"/>
      <c r="C374" s="48"/>
      <c r="D374" s="258" t="s">
        <v>86</v>
      </c>
      <c r="E374" s="39"/>
      <c r="F374" s="50">
        <f>F375</f>
        <v>969</v>
      </c>
      <c r="G374" s="51"/>
    </row>
    <row r="375" ht="24.95" customHeight="1" spans="1:7">
      <c r="A375" s="52">
        <v>3121</v>
      </c>
      <c r="B375" s="53"/>
      <c r="C375" s="54"/>
      <c r="D375" s="258" t="s">
        <v>86</v>
      </c>
      <c r="E375" s="39"/>
      <c r="F375" s="39">
        <v>969</v>
      </c>
      <c r="G375" s="51"/>
    </row>
    <row r="376" ht="24.95" customHeight="1" spans="1:7">
      <c r="A376" s="46">
        <v>313</v>
      </c>
      <c r="B376" s="47"/>
      <c r="C376" s="48"/>
      <c r="D376" s="258" t="s">
        <v>87</v>
      </c>
      <c r="E376" s="39"/>
      <c r="F376" s="50">
        <f>F377</f>
        <v>1321.3</v>
      </c>
      <c r="G376" s="51"/>
    </row>
    <row r="377" ht="24.95" customHeight="1" spans="1:7">
      <c r="A377" s="52">
        <v>3132</v>
      </c>
      <c r="B377" s="53"/>
      <c r="C377" s="54"/>
      <c r="D377" s="258" t="s">
        <v>88</v>
      </c>
      <c r="E377" s="39"/>
      <c r="F377" s="39">
        <v>1321.3</v>
      </c>
      <c r="G377" s="51"/>
    </row>
    <row r="378" ht="24.95" customHeight="1" spans="1:7">
      <c r="A378" s="40">
        <v>32</v>
      </c>
      <c r="B378" s="41"/>
      <c r="C378" s="42"/>
      <c r="D378" s="43" t="s">
        <v>193</v>
      </c>
      <c r="E378" s="44">
        <v>2761.9</v>
      </c>
      <c r="F378" s="44">
        <f>F379</f>
        <v>526.09</v>
      </c>
      <c r="G378" s="45">
        <f t="shared" ref="G378" si="40">(F378/E378)*100</f>
        <v>19.0481190484811</v>
      </c>
    </row>
    <row r="379" ht="24.95" customHeight="1" spans="1:7">
      <c r="A379" s="46">
        <v>321</v>
      </c>
      <c r="B379" s="47"/>
      <c r="C379" s="48"/>
      <c r="D379" s="258" t="s">
        <v>90</v>
      </c>
      <c r="E379" s="39"/>
      <c r="F379" s="50">
        <f>F381+F380</f>
        <v>526.09</v>
      </c>
      <c r="G379" s="51"/>
    </row>
    <row r="380" ht="24.95" customHeight="1" spans="1:7">
      <c r="A380" s="52">
        <v>3211</v>
      </c>
      <c r="B380" s="53"/>
      <c r="C380" s="54"/>
      <c r="D380" s="258" t="s">
        <v>91</v>
      </c>
      <c r="E380" s="39"/>
      <c r="F380" s="39">
        <v>42.08</v>
      </c>
      <c r="G380" s="51"/>
    </row>
    <row r="381" ht="24.95" customHeight="1" spans="1:7">
      <c r="A381" s="52">
        <v>3212</v>
      </c>
      <c r="B381" s="53"/>
      <c r="C381" s="54"/>
      <c r="D381" s="258" t="s">
        <v>92</v>
      </c>
      <c r="E381" s="39"/>
      <c r="F381" s="39">
        <v>484.01</v>
      </c>
      <c r="G381" s="51"/>
    </row>
    <row r="382" s="3" customFormat="1" ht="24.95" customHeight="1" spans="1:9">
      <c r="A382" s="32" t="s">
        <v>213</v>
      </c>
      <c r="B382" s="33"/>
      <c r="C382" s="34"/>
      <c r="D382" s="34" t="s">
        <v>46</v>
      </c>
      <c r="E382" s="35">
        <f>E383</f>
        <v>9730.71</v>
      </c>
      <c r="F382" s="35">
        <f>F383</f>
        <v>61337.05</v>
      </c>
      <c r="G382" s="35">
        <f t="shared" ref="G382" si="41">(F382/E382)*100</f>
        <v>630.34506217943</v>
      </c>
      <c r="I382" s="62"/>
    </row>
    <row r="383" ht="24.95" customHeight="1" spans="1:7">
      <c r="A383" s="36">
        <v>3</v>
      </c>
      <c r="B383" s="37"/>
      <c r="C383" s="38"/>
      <c r="D383" s="38" t="s">
        <v>82</v>
      </c>
      <c r="E383" s="39">
        <f>SUM(E384:E391)</f>
        <v>9730.71</v>
      </c>
      <c r="F383" s="39">
        <f>F384+F391</f>
        <v>61337.05</v>
      </c>
      <c r="G383" s="39"/>
    </row>
    <row r="384" ht="24.95" customHeight="1" spans="1:7">
      <c r="A384" s="40">
        <v>31</v>
      </c>
      <c r="B384" s="41"/>
      <c r="C384" s="42"/>
      <c r="D384" s="43" t="s">
        <v>83</v>
      </c>
      <c r="E384" s="44">
        <v>9243.32</v>
      </c>
      <c r="F384" s="44">
        <f>F385+F389+F387</f>
        <v>58355.91</v>
      </c>
      <c r="G384" s="45">
        <f t="shared" ref="G384" si="42">(F384/E384)*100</f>
        <v>631.330625792464</v>
      </c>
    </row>
    <row r="385" ht="24.95" customHeight="1" spans="1:7">
      <c r="A385" s="46">
        <v>311</v>
      </c>
      <c r="B385" s="47"/>
      <c r="C385" s="48"/>
      <c r="D385" s="258" t="s">
        <v>84</v>
      </c>
      <c r="E385" s="39"/>
      <c r="F385" s="50">
        <f>F386</f>
        <v>45377.57</v>
      </c>
      <c r="G385" s="51"/>
    </row>
    <row r="386" ht="24.95" customHeight="1" spans="1:7">
      <c r="A386" s="52">
        <v>3111</v>
      </c>
      <c r="B386" s="53"/>
      <c r="C386" s="54"/>
      <c r="D386" s="258" t="s">
        <v>85</v>
      </c>
      <c r="E386" s="39"/>
      <c r="F386" s="39">
        <v>45377.57</v>
      </c>
      <c r="G386" s="51"/>
    </row>
    <row r="387" ht="24.95" customHeight="1" spans="1:7">
      <c r="A387" s="46">
        <v>312</v>
      </c>
      <c r="B387" s="47"/>
      <c r="C387" s="48"/>
      <c r="D387" s="258" t="s">
        <v>86</v>
      </c>
      <c r="E387" s="39"/>
      <c r="F387" s="50">
        <f>F388</f>
        <v>5491</v>
      </c>
      <c r="G387" s="51"/>
    </row>
    <row r="388" ht="24.95" customHeight="1" spans="1:7">
      <c r="A388" s="52">
        <v>3121</v>
      </c>
      <c r="B388" s="53"/>
      <c r="C388" s="54"/>
      <c r="D388" s="258" t="s">
        <v>86</v>
      </c>
      <c r="E388" s="39"/>
      <c r="F388" s="39">
        <v>5491</v>
      </c>
      <c r="G388" s="51"/>
    </row>
    <row r="389" ht="24.95" customHeight="1" spans="1:7">
      <c r="A389" s="46">
        <v>313</v>
      </c>
      <c r="B389" s="47"/>
      <c r="C389" s="48"/>
      <c r="D389" s="258" t="s">
        <v>87</v>
      </c>
      <c r="E389" s="39"/>
      <c r="F389" s="50">
        <f>F390</f>
        <v>7487.34</v>
      </c>
      <c r="G389" s="51"/>
    </row>
    <row r="390" ht="24.95" customHeight="1" spans="1:7">
      <c r="A390" s="52">
        <v>3132</v>
      </c>
      <c r="B390" s="53"/>
      <c r="C390" s="54"/>
      <c r="D390" s="258" t="s">
        <v>88</v>
      </c>
      <c r="E390" s="39"/>
      <c r="F390" s="39">
        <v>7487.34</v>
      </c>
      <c r="G390" s="51"/>
    </row>
    <row r="391" ht="24.95" customHeight="1" spans="1:7">
      <c r="A391" s="40">
        <v>32</v>
      </c>
      <c r="B391" s="41"/>
      <c r="C391" s="42"/>
      <c r="D391" s="43" t="s">
        <v>193</v>
      </c>
      <c r="E391" s="44">
        <v>487.39</v>
      </c>
      <c r="F391" s="44">
        <f>F392</f>
        <v>2981.14</v>
      </c>
      <c r="G391" s="45">
        <f t="shared" ref="G391:G403" si="43">(F391/E391)*100</f>
        <v>611.65391165186</v>
      </c>
    </row>
    <row r="392" ht="24.95" customHeight="1" spans="1:7">
      <c r="A392" s="46">
        <v>321</v>
      </c>
      <c r="B392" s="47"/>
      <c r="C392" s="48"/>
      <c r="D392" s="258" t="s">
        <v>90</v>
      </c>
      <c r="E392" s="39"/>
      <c r="F392" s="50">
        <f>F394+F393</f>
        <v>2981.14</v>
      </c>
      <c r="G392" s="35"/>
    </row>
    <row r="393" ht="24.95" customHeight="1" spans="1:7">
      <c r="A393" s="52">
        <v>3211</v>
      </c>
      <c r="B393" s="53"/>
      <c r="C393" s="54"/>
      <c r="D393" s="258" t="s">
        <v>91</v>
      </c>
      <c r="E393" s="39"/>
      <c r="F393" s="39">
        <v>238.43</v>
      </c>
      <c r="G393" s="51"/>
    </row>
    <row r="394" ht="24.95" customHeight="1" spans="1:7">
      <c r="A394" s="52">
        <v>3212</v>
      </c>
      <c r="B394" s="53"/>
      <c r="C394" s="54"/>
      <c r="D394" s="258" t="s">
        <v>92</v>
      </c>
      <c r="E394" s="39"/>
      <c r="F394" s="39">
        <v>2742.71</v>
      </c>
      <c r="G394" s="35"/>
    </row>
    <row r="395" ht="24.95" customHeight="1" spans="1:7">
      <c r="A395" s="28" t="s">
        <v>241</v>
      </c>
      <c r="B395" s="29"/>
      <c r="C395" s="30"/>
      <c r="D395" s="30" t="s">
        <v>242</v>
      </c>
      <c r="E395" s="31">
        <f>E396</f>
        <v>0</v>
      </c>
      <c r="F395" s="31">
        <f t="shared" ref="F395:F396" si="44">F396</f>
        <v>0</v>
      </c>
      <c r="G395" s="31"/>
    </row>
    <row r="396" s="3" customFormat="1" ht="24.95" customHeight="1" spans="1:9">
      <c r="A396" s="32" t="s">
        <v>175</v>
      </c>
      <c r="B396" s="33"/>
      <c r="C396" s="34"/>
      <c r="D396" s="34" t="s">
        <v>68</v>
      </c>
      <c r="E396" s="35">
        <f>E397</f>
        <v>0</v>
      </c>
      <c r="F396" s="35">
        <f t="shared" si="44"/>
        <v>0</v>
      </c>
      <c r="G396" s="35" t="e">
        <f t="shared" si="43"/>
        <v>#DIV/0!</v>
      </c>
      <c r="I396" s="62"/>
    </row>
    <row r="397" ht="24.95" customHeight="1" spans="1:7">
      <c r="A397" s="36">
        <v>3</v>
      </c>
      <c r="B397" s="37"/>
      <c r="C397" s="38"/>
      <c r="D397" s="38" t="s">
        <v>82</v>
      </c>
      <c r="E397" s="39">
        <f>E398+E399</f>
        <v>0</v>
      </c>
      <c r="F397" s="39">
        <f t="shared" ref="F397" si="45">F398+F399</f>
        <v>0</v>
      </c>
      <c r="G397" s="39"/>
    </row>
    <row r="398" ht="24.95" customHeight="1" spans="1:7">
      <c r="A398" s="40">
        <v>31</v>
      </c>
      <c r="B398" s="41"/>
      <c r="C398" s="42"/>
      <c r="D398" s="43" t="s">
        <v>83</v>
      </c>
      <c r="E398" s="44"/>
      <c r="F398" s="44"/>
      <c r="G398" s="45" t="e">
        <f t="shared" si="43"/>
        <v>#DIV/0!</v>
      </c>
    </row>
    <row r="399" ht="24.95" customHeight="1" spans="1:7">
      <c r="A399" s="40">
        <v>32</v>
      </c>
      <c r="B399" s="41"/>
      <c r="C399" s="42"/>
      <c r="D399" s="43" t="s">
        <v>193</v>
      </c>
      <c r="E399" s="44"/>
      <c r="F399" s="44"/>
      <c r="G399" s="45" t="e">
        <f t="shared" si="43"/>
        <v>#DIV/0!</v>
      </c>
    </row>
    <row r="400" ht="24.95" customHeight="1" spans="1:7">
      <c r="A400" s="28" t="s">
        <v>243</v>
      </c>
      <c r="B400" s="29"/>
      <c r="C400" s="30"/>
      <c r="D400" s="30" t="s">
        <v>244</v>
      </c>
      <c r="E400" s="31">
        <f>E402</f>
        <v>0</v>
      </c>
      <c r="F400" s="31">
        <f>F402</f>
        <v>0</v>
      </c>
      <c r="G400" s="31"/>
    </row>
    <row r="401" s="3" customFormat="1" ht="24.95" customHeight="1" spans="1:9">
      <c r="A401" s="32" t="s">
        <v>175</v>
      </c>
      <c r="B401" s="33"/>
      <c r="C401" s="34"/>
      <c r="D401" s="34" t="s">
        <v>68</v>
      </c>
      <c r="E401" s="35">
        <f>E402</f>
        <v>0</v>
      </c>
      <c r="F401" s="35">
        <f>F402</f>
        <v>0</v>
      </c>
      <c r="G401" s="35" t="e">
        <f t="shared" si="43"/>
        <v>#DIV/0!</v>
      </c>
      <c r="I401" s="62"/>
    </row>
    <row r="402" ht="24.95" customHeight="1" spans="1:7">
      <c r="A402" s="36">
        <v>3</v>
      </c>
      <c r="B402" s="37"/>
      <c r="C402" s="38"/>
      <c r="D402" s="38" t="s">
        <v>82</v>
      </c>
      <c r="E402" s="39">
        <f>E403+E410</f>
        <v>0</v>
      </c>
      <c r="F402" s="39">
        <v>0</v>
      </c>
      <c r="G402" s="39"/>
    </row>
    <row r="403" ht="24.95" customHeight="1" spans="1:7">
      <c r="A403" s="40">
        <v>31</v>
      </c>
      <c r="B403" s="41"/>
      <c r="C403" s="42"/>
      <c r="D403" s="43" t="s">
        <v>83</v>
      </c>
      <c r="E403" s="44">
        <v>0</v>
      </c>
      <c r="F403" s="44">
        <f>F404+F408+F406</f>
        <v>0</v>
      </c>
      <c r="G403" s="45" t="e">
        <f t="shared" si="43"/>
        <v>#DIV/0!</v>
      </c>
    </row>
    <row r="404" ht="24.95" customHeight="1" spans="1:7">
      <c r="A404" s="46">
        <v>311</v>
      </c>
      <c r="B404" s="47"/>
      <c r="C404" s="48"/>
      <c r="D404" s="258" t="s">
        <v>84</v>
      </c>
      <c r="E404" s="39"/>
      <c r="F404" s="50">
        <f>F405</f>
        <v>0</v>
      </c>
      <c r="G404" s="51"/>
    </row>
    <row r="405" ht="24.95" customHeight="1" spans="1:7">
      <c r="A405" s="52">
        <v>3111</v>
      </c>
      <c r="B405" s="53"/>
      <c r="C405" s="54"/>
      <c r="D405" s="258" t="s">
        <v>85</v>
      </c>
      <c r="E405" s="39"/>
      <c r="F405" s="39">
        <v>0</v>
      </c>
      <c r="G405" s="51"/>
    </row>
    <row r="406" ht="24.95" customHeight="1" spans="1:7">
      <c r="A406" s="46">
        <v>312</v>
      </c>
      <c r="B406" s="47"/>
      <c r="C406" s="48"/>
      <c r="D406" s="258" t="s">
        <v>86</v>
      </c>
      <c r="E406" s="39"/>
      <c r="F406" s="50">
        <f>F407</f>
        <v>0</v>
      </c>
      <c r="G406" s="51"/>
    </row>
    <row r="407" ht="24.95" customHeight="1" spans="1:7">
      <c r="A407" s="52">
        <v>3121</v>
      </c>
      <c r="B407" s="53"/>
      <c r="C407" s="54"/>
      <c r="D407" s="258" t="s">
        <v>86</v>
      </c>
      <c r="E407" s="39"/>
      <c r="F407" s="39">
        <v>0</v>
      </c>
      <c r="G407" s="51"/>
    </row>
    <row r="408" ht="24.95" customHeight="1" spans="1:7">
      <c r="A408" s="46">
        <v>313</v>
      </c>
      <c r="B408" s="47"/>
      <c r="C408" s="48"/>
      <c r="D408" s="258" t="s">
        <v>87</v>
      </c>
      <c r="E408" s="39"/>
      <c r="F408" s="50">
        <f>F409</f>
        <v>0</v>
      </c>
      <c r="G408" s="51"/>
    </row>
    <row r="409" ht="24.95" customHeight="1" spans="1:7">
      <c r="A409" s="52">
        <v>3132</v>
      </c>
      <c r="B409" s="53"/>
      <c r="C409" s="54"/>
      <c r="D409" s="258" t="s">
        <v>88</v>
      </c>
      <c r="E409" s="39"/>
      <c r="F409" s="39">
        <v>0</v>
      </c>
      <c r="G409" s="51"/>
    </row>
    <row r="410" ht="24.95" customHeight="1" spans="1:7">
      <c r="A410" s="40">
        <v>32</v>
      </c>
      <c r="B410" s="41"/>
      <c r="C410" s="42"/>
      <c r="D410" s="43" t="s">
        <v>89</v>
      </c>
      <c r="E410" s="44">
        <v>0</v>
      </c>
      <c r="F410" s="44">
        <f>F411+F414+F416</f>
        <v>0</v>
      </c>
      <c r="G410" s="45" t="e">
        <f t="shared" ref="G410" si="46">(F410/E410)*100</f>
        <v>#DIV/0!</v>
      </c>
    </row>
    <row r="411" ht="24.95" customHeight="1" spans="1:7">
      <c r="A411" s="46">
        <v>321</v>
      </c>
      <c r="B411" s="47"/>
      <c r="C411" s="48"/>
      <c r="D411" s="258" t="s">
        <v>90</v>
      </c>
      <c r="E411" s="39"/>
      <c r="F411" s="50">
        <f>F413+F412</f>
        <v>0</v>
      </c>
      <c r="G411" s="51"/>
    </row>
    <row r="412" ht="24.95" customHeight="1" spans="1:7">
      <c r="A412" s="52">
        <v>3211</v>
      </c>
      <c r="B412" s="53"/>
      <c r="C412" s="54"/>
      <c r="D412" s="258" t="s">
        <v>91</v>
      </c>
      <c r="E412" s="39"/>
      <c r="F412" s="39">
        <v>0</v>
      </c>
      <c r="G412" s="51"/>
    </row>
    <row r="413" ht="24.95" customHeight="1" spans="1:7">
      <c r="A413" s="52">
        <v>3212</v>
      </c>
      <c r="B413" s="53"/>
      <c r="C413" s="54"/>
      <c r="D413" s="258" t="s">
        <v>92</v>
      </c>
      <c r="E413" s="39"/>
      <c r="F413" s="39">
        <v>0</v>
      </c>
      <c r="G413" s="51"/>
    </row>
    <row r="414" ht="24.95" customHeight="1" spans="1:7">
      <c r="A414" s="46">
        <v>322</v>
      </c>
      <c r="B414" s="47"/>
      <c r="C414" s="48"/>
      <c r="D414" s="258" t="s">
        <v>95</v>
      </c>
      <c r="E414" s="50"/>
      <c r="F414" s="50">
        <f>F415</f>
        <v>0</v>
      </c>
      <c r="G414" s="35"/>
    </row>
    <row r="415" ht="24.95" customHeight="1" spans="1:7">
      <c r="A415" s="52">
        <v>3221</v>
      </c>
      <c r="B415" s="53"/>
      <c r="C415" s="54"/>
      <c r="D415" s="258" t="s">
        <v>96</v>
      </c>
      <c r="E415" s="39"/>
      <c r="F415" s="39">
        <v>0</v>
      </c>
      <c r="G415" s="35"/>
    </row>
    <row r="416" ht="24.95" customHeight="1" spans="1:7">
      <c r="A416" s="46">
        <v>323</v>
      </c>
      <c r="B416" s="47"/>
      <c r="C416" s="48"/>
      <c r="D416" s="258" t="s">
        <v>102</v>
      </c>
      <c r="E416" s="50"/>
      <c r="F416" s="50">
        <f>F417</f>
        <v>0</v>
      </c>
      <c r="G416" s="35"/>
    </row>
    <row r="417" ht="24.95" customHeight="1" spans="1:7">
      <c r="A417" s="52">
        <v>3237</v>
      </c>
      <c r="B417" s="53"/>
      <c r="C417" s="54"/>
      <c r="D417" s="258" t="s">
        <v>108</v>
      </c>
      <c r="E417" s="39"/>
      <c r="F417" s="39">
        <v>0</v>
      </c>
      <c r="G417" s="35"/>
    </row>
  </sheetData>
  <mergeCells count="407">
    <mergeCell ref="A1:H1"/>
    <mergeCell ref="A3:G3"/>
    <mergeCell ref="D4:F4"/>
    <mergeCell ref="A7:D7"/>
    <mergeCell ref="A8:D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8:C98"/>
    <mergeCell ref="A99:C99"/>
    <mergeCell ref="A100:C100"/>
    <mergeCell ref="A101:C101"/>
    <mergeCell ref="A102:C102"/>
    <mergeCell ref="A103:C103"/>
    <mergeCell ref="A105:C105"/>
    <mergeCell ref="A106:C106"/>
    <mergeCell ref="A108:C108"/>
    <mergeCell ref="A110:C110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A347:C347"/>
    <mergeCell ref="A348:C348"/>
    <mergeCell ref="A349:C349"/>
    <mergeCell ref="A350:C350"/>
    <mergeCell ref="A351:C351"/>
    <mergeCell ref="A352:C352"/>
    <mergeCell ref="A353:C353"/>
    <mergeCell ref="A354:C354"/>
    <mergeCell ref="A355:C355"/>
    <mergeCell ref="A356:C356"/>
    <mergeCell ref="A357:C357"/>
    <mergeCell ref="A358:C358"/>
    <mergeCell ref="A359:C359"/>
    <mergeCell ref="A360:C360"/>
    <mergeCell ref="A361:C361"/>
    <mergeCell ref="A362:C362"/>
    <mergeCell ref="A363:C363"/>
    <mergeCell ref="A364:C364"/>
    <mergeCell ref="A365:C365"/>
    <mergeCell ref="A366:C366"/>
    <mergeCell ref="A367:C367"/>
    <mergeCell ref="A368:C368"/>
    <mergeCell ref="A369:C369"/>
    <mergeCell ref="A370:C370"/>
    <mergeCell ref="A371:C371"/>
    <mergeCell ref="A372:C372"/>
    <mergeCell ref="A373:C373"/>
    <mergeCell ref="A374:C374"/>
    <mergeCell ref="A375:C375"/>
    <mergeCell ref="A376:C376"/>
    <mergeCell ref="A377:C377"/>
    <mergeCell ref="A378:C378"/>
    <mergeCell ref="A379:C379"/>
    <mergeCell ref="A380:C380"/>
    <mergeCell ref="A381:C381"/>
    <mergeCell ref="A382:C382"/>
    <mergeCell ref="A383:C383"/>
    <mergeCell ref="A384:C384"/>
    <mergeCell ref="A385:C385"/>
    <mergeCell ref="A386:C386"/>
    <mergeCell ref="A387:C387"/>
    <mergeCell ref="A388:C388"/>
    <mergeCell ref="A389:C389"/>
    <mergeCell ref="A390:C390"/>
    <mergeCell ref="A391:C391"/>
    <mergeCell ref="A392:C392"/>
    <mergeCell ref="A393:C393"/>
    <mergeCell ref="A394:C394"/>
    <mergeCell ref="A395:C395"/>
    <mergeCell ref="A396:C396"/>
    <mergeCell ref="A397:C397"/>
    <mergeCell ref="A398:C398"/>
    <mergeCell ref="A399:C399"/>
    <mergeCell ref="A400:C400"/>
    <mergeCell ref="A401:C401"/>
    <mergeCell ref="A402:C402"/>
    <mergeCell ref="A403:C403"/>
    <mergeCell ref="A404:C404"/>
    <mergeCell ref="A405:C405"/>
    <mergeCell ref="A406:C406"/>
    <mergeCell ref="A407:C407"/>
    <mergeCell ref="A408:C408"/>
    <mergeCell ref="A409:C409"/>
    <mergeCell ref="A410:C410"/>
    <mergeCell ref="A411:C411"/>
    <mergeCell ref="A412:C412"/>
    <mergeCell ref="A413:C413"/>
    <mergeCell ref="A414:C414"/>
    <mergeCell ref="A415:C415"/>
    <mergeCell ref="A416:C416"/>
    <mergeCell ref="A417:C417"/>
  </mergeCells>
  <pageMargins left="0.708661417322835" right="0.708661417322835" top="0.748031496062992" bottom="0.748031496062992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Prihodi i rashodi po izvorima</vt:lpstr>
      <vt:lpstr>Rashodi prema funkcijskoj kl</vt:lpstr>
      <vt:lpstr>POSEBNI DIO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dcterms:created xsi:type="dcterms:W3CDTF">2022-08-12T12:51:00Z</dcterms:created>
  <cp:lastPrinted>2025-03-19T09:10:00Z</cp:lastPrinted>
  <dcterms:modified xsi:type="dcterms:W3CDTF">2025-05-26T06:02:59Z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8A70427DDF09462182C5F613F7EBC9A5_12</vt:lpwstr>
  </property>
  <property fmtid="{D5CDD505-2E9C-101B-9397-08002B2CF9AE}" pid="3" name="KSOProductBuildVer">
    <vt:lpwstr>1033-12.2.0.21179</vt:lpwstr>
  </property>
</Properties>
</file>