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FC9E69F-D4A6-4E92-89AD-BB26F0744326}" xr6:coauthVersionLast="37" xr6:coauthVersionMax="37" xr10:uidLastSave="{00000000-0000-0000-0000-000000000000}"/>
  <bookViews>
    <workbookView xWindow="0" yWindow="0" windowWidth="28800" windowHeight="12300" activeTab="1" xr2:uid="{00000000-000D-0000-FFFF-FFFF00000000}"/>
  </bookViews>
  <sheets>
    <sheet name="SAŽETAK" sheetId="13" r:id="rId1"/>
    <sheet name=" Račun prihoda i rashoda" sheetId="3" r:id="rId2"/>
    <sheet name="Prihodi i rashodi po izvorima" sheetId="12" r:id="rId3"/>
    <sheet name="Rashodi prema funkcijskoj kl" sheetId="5" r:id="rId4"/>
    <sheet name="POSEBNI DIO" sheetId="7" r:id="rId5"/>
  </sheets>
  <calcPr calcId="179021"/>
</workbook>
</file>

<file path=xl/calcChain.xml><?xml version="1.0" encoding="utf-8"?>
<calcChain xmlns="http://schemas.openxmlformats.org/spreadsheetml/2006/main">
  <c r="G51" i="3" l="1"/>
  <c r="G49" i="3"/>
  <c r="G33" i="3"/>
  <c r="G36" i="3"/>
  <c r="G23" i="3"/>
  <c r="G27" i="3"/>
  <c r="F227" i="7" l="1"/>
  <c r="F118" i="7"/>
  <c r="F79" i="7"/>
  <c r="F130" i="7" l="1"/>
  <c r="F36" i="3" l="1"/>
  <c r="E318" i="7" l="1"/>
  <c r="E319" i="7"/>
  <c r="E60" i="7"/>
  <c r="E61" i="7"/>
  <c r="E62" i="7"/>
  <c r="E42" i="7" l="1"/>
  <c r="E40" i="7" s="1"/>
  <c r="E39" i="7" s="1"/>
  <c r="E14" i="7"/>
  <c r="F432" i="7"/>
  <c r="F430" i="7"/>
  <c r="F427" i="7"/>
  <c r="F424" i="7"/>
  <c r="F422" i="7"/>
  <c r="F420" i="7"/>
  <c r="E418" i="7"/>
  <c r="F417" i="7"/>
  <c r="F416" i="7"/>
  <c r="G415" i="7"/>
  <c r="G414" i="7"/>
  <c r="F413" i="7"/>
  <c r="F412" i="7" s="1"/>
  <c r="F411" i="7" s="1"/>
  <c r="E413" i="7"/>
  <c r="E412" i="7" s="1"/>
  <c r="E411" i="7" s="1"/>
  <c r="G412" i="7"/>
  <c r="F408" i="7"/>
  <c r="F407" i="7"/>
  <c r="G407" i="7" s="1"/>
  <c r="F405" i="7"/>
  <c r="F403" i="7"/>
  <c r="F401" i="7"/>
  <c r="E399" i="7"/>
  <c r="E398" i="7" s="1"/>
  <c r="F395" i="7"/>
  <c r="F394" i="7"/>
  <c r="G394" i="7" s="1"/>
  <c r="F392" i="7"/>
  <c r="F390" i="7"/>
  <c r="F388" i="7"/>
  <c r="E386" i="7"/>
  <c r="E385" i="7" s="1"/>
  <c r="F382" i="7"/>
  <c r="F381" i="7" s="1"/>
  <c r="G381" i="7" s="1"/>
  <c r="F379" i="7"/>
  <c r="F377" i="7"/>
  <c r="F375" i="7"/>
  <c r="E373" i="7"/>
  <c r="E372" i="7" s="1"/>
  <c r="F369" i="7"/>
  <c r="F368" i="7" s="1"/>
  <c r="E367" i="7"/>
  <c r="E366" i="7" s="1"/>
  <c r="F364" i="7"/>
  <c r="F363" i="7"/>
  <c r="F362" i="7" s="1"/>
  <c r="F361" i="7" s="1"/>
  <c r="E362" i="7"/>
  <c r="E361" i="7"/>
  <c r="F358" i="7"/>
  <c r="G358" i="7" s="1"/>
  <c r="F355" i="7"/>
  <c r="F354" i="7" s="1"/>
  <c r="E353" i="7"/>
  <c r="E352" i="7" s="1"/>
  <c r="F348" i="7"/>
  <c r="G348" i="7" s="1"/>
  <c r="E347" i="7"/>
  <c r="E345" i="7" s="1"/>
  <c r="F343" i="7"/>
  <c r="F342" i="7"/>
  <c r="G342" i="7" s="1"/>
  <c r="F340" i="7"/>
  <c r="F338" i="7"/>
  <c r="F336" i="7"/>
  <c r="E334" i="7"/>
  <c r="E332" i="7" s="1"/>
  <c r="F330" i="7"/>
  <c r="G330" i="7" s="1"/>
  <c r="F326" i="7"/>
  <c r="G326" i="7" s="1"/>
  <c r="F325" i="7"/>
  <c r="E325" i="7"/>
  <c r="E324" i="7" s="1"/>
  <c r="G317" i="7"/>
  <c r="G316" i="7"/>
  <c r="F315" i="7"/>
  <c r="G315" i="7" s="1"/>
  <c r="E314" i="7"/>
  <c r="F311" i="7"/>
  <c r="F310" i="7" s="1"/>
  <c r="E310" i="7"/>
  <c r="G310" i="7" s="1"/>
  <c r="F306" i="7"/>
  <c r="G306" i="7" s="1"/>
  <c r="E305" i="7"/>
  <c r="F302" i="7"/>
  <c r="G302" i="7" s="1"/>
  <c r="E301" i="7"/>
  <c r="F298" i="7"/>
  <c r="F297" i="7" s="1"/>
  <c r="E297" i="7"/>
  <c r="F291" i="7"/>
  <c r="G291" i="7" s="1"/>
  <c r="F290" i="7"/>
  <c r="E290" i="7"/>
  <c r="F287" i="7"/>
  <c r="F286" i="7" s="1"/>
  <c r="E286" i="7"/>
  <c r="E285" i="7"/>
  <c r="F283" i="7"/>
  <c r="G283" i="7" s="1"/>
  <c r="F282" i="7"/>
  <c r="E282" i="7"/>
  <c r="F280" i="7"/>
  <c r="G280" i="7" s="1"/>
  <c r="F279" i="7"/>
  <c r="E279" i="7"/>
  <c r="F277" i="7"/>
  <c r="F276" i="7" s="1"/>
  <c r="E276" i="7"/>
  <c r="F274" i="7"/>
  <c r="G274" i="7" s="1"/>
  <c r="F273" i="7"/>
  <c r="E273" i="7"/>
  <c r="E272" i="7"/>
  <c r="F270" i="7"/>
  <c r="F269" i="7" s="1"/>
  <c r="E270" i="7"/>
  <c r="E268" i="7"/>
  <c r="F265" i="7"/>
  <c r="F262" i="7"/>
  <c r="F260" i="7"/>
  <c r="F259" i="7" s="1"/>
  <c r="G259" i="7" s="1"/>
  <c r="F258" i="7"/>
  <c r="E258" i="7"/>
  <c r="F256" i="7"/>
  <c r="F253" i="7"/>
  <c r="F250" i="7"/>
  <c r="F248" i="7"/>
  <c r="E246" i="7"/>
  <c r="E245" i="7" s="1"/>
  <c r="F243" i="7"/>
  <c r="G243" i="7" s="1"/>
  <c r="F240" i="7"/>
  <c r="F239" i="7"/>
  <c r="G239" i="7" s="1"/>
  <c r="F235" i="7"/>
  <c r="F231" i="7"/>
  <c r="F225" i="7"/>
  <c r="E223" i="7"/>
  <c r="E222" i="7" s="1"/>
  <c r="F219" i="7"/>
  <c r="F217" i="7"/>
  <c r="F214" i="7"/>
  <c r="F213" i="7" s="1"/>
  <c r="G213" i="7" s="1"/>
  <c r="E212" i="7"/>
  <c r="E211" i="7" s="1"/>
  <c r="F209" i="7"/>
  <c r="F206" i="7"/>
  <c r="F203" i="7"/>
  <c r="F202" i="7"/>
  <c r="G202" i="7" s="1"/>
  <c r="F201" i="7"/>
  <c r="E201" i="7"/>
  <c r="F199" i="7"/>
  <c r="F195" i="7"/>
  <c r="F190" i="7"/>
  <c r="F187" i="7" s="1"/>
  <c r="F186" i="7" s="1"/>
  <c r="F188" i="7"/>
  <c r="E186" i="7"/>
  <c r="F184" i="7"/>
  <c r="G184" i="7" s="1"/>
  <c r="F180" i="7"/>
  <c r="F171" i="7"/>
  <c r="F164" i="7"/>
  <c r="F162" i="7"/>
  <c r="E160" i="7"/>
  <c r="E159" i="7" s="1"/>
  <c r="F152" i="7"/>
  <c r="F150" i="7"/>
  <c r="F146" i="7"/>
  <c r="F143" i="7"/>
  <c r="F141" i="7"/>
  <c r="E139" i="7"/>
  <c r="G138" i="7"/>
  <c r="G130" i="7"/>
  <c r="E129" i="7"/>
  <c r="E128" i="7" s="1"/>
  <c r="G126" i="7"/>
  <c r="F125" i="7"/>
  <c r="F124" i="7" s="1"/>
  <c r="E125" i="7"/>
  <c r="E124" i="7"/>
  <c r="F117" i="7"/>
  <c r="G117" i="7" s="1"/>
  <c r="F115" i="7"/>
  <c r="F113" i="7"/>
  <c r="F111" i="7"/>
  <c r="F109" i="7"/>
  <c r="E106" i="7"/>
  <c r="E105" i="7" s="1"/>
  <c r="F103" i="7"/>
  <c r="F102" i="7"/>
  <c r="G102" i="7" s="1"/>
  <c r="F100" i="7"/>
  <c r="E100" i="7"/>
  <c r="F98" i="7"/>
  <c r="E95" i="7"/>
  <c r="F93" i="7"/>
  <c r="E93" i="7"/>
  <c r="F92" i="7"/>
  <c r="G92" i="7" s="1"/>
  <c r="F90" i="7"/>
  <c r="E90" i="7"/>
  <c r="F88" i="7"/>
  <c r="E88" i="7"/>
  <c r="E86" i="7"/>
  <c r="E85" i="7" s="1"/>
  <c r="F83" i="7"/>
  <c r="F81" i="7"/>
  <c r="E79" i="7"/>
  <c r="E78" i="7" s="1"/>
  <c r="F78" i="7"/>
  <c r="G77" i="7"/>
  <c r="F76" i="7"/>
  <c r="F75" i="7" s="1"/>
  <c r="E76" i="7"/>
  <c r="E75" i="7" s="1"/>
  <c r="G74" i="7"/>
  <c r="F73" i="7"/>
  <c r="E73" i="7"/>
  <c r="E72" i="7" s="1"/>
  <c r="F72" i="7"/>
  <c r="G72" i="7" s="1"/>
  <c r="F58" i="7"/>
  <c r="F56" i="7"/>
  <c r="F55" i="7" s="1"/>
  <c r="E54" i="7"/>
  <c r="E53" i="7" s="1"/>
  <c r="F48" i="7"/>
  <c r="F47" i="7" s="1"/>
  <c r="E47" i="7"/>
  <c r="E46" i="7"/>
  <c r="E45" i="7"/>
  <c r="F42" i="7"/>
  <c r="F41" i="7" s="1"/>
  <c r="G41" i="7" s="1"/>
  <c r="F39" i="7"/>
  <c r="F38" i="7"/>
  <c r="F33" i="7"/>
  <c r="F24" i="7"/>
  <c r="F18" i="7"/>
  <c r="F14" i="7"/>
  <c r="F13" i="7"/>
  <c r="F12" i="7" s="1"/>
  <c r="F13" i="5"/>
  <c r="E13" i="5"/>
  <c r="F12" i="5"/>
  <c r="E12" i="5"/>
  <c r="D11" i="5"/>
  <c r="E11" i="5" s="1"/>
  <c r="C11" i="5"/>
  <c r="C10" i="5" s="1"/>
  <c r="B11" i="5"/>
  <c r="D10" i="5"/>
  <c r="E10" i="5" s="1"/>
  <c r="B10" i="5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F25" i="12"/>
  <c r="G25" i="12" s="1"/>
  <c r="E25" i="12"/>
  <c r="H25" i="12" s="1"/>
  <c r="D25" i="12"/>
  <c r="G18" i="12"/>
  <c r="E18" i="12"/>
  <c r="H18" i="12" s="1"/>
  <c r="G17" i="12"/>
  <c r="E17" i="12"/>
  <c r="H17" i="12" s="1"/>
  <c r="G16" i="12"/>
  <c r="E16" i="12"/>
  <c r="H16" i="12" s="1"/>
  <c r="H15" i="12"/>
  <c r="G15" i="12"/>
  <c r="G14" i="12"/>
  <c r="E14" i="12"/>
  <c r="H14" i="12" s="1"/>
  <c r="G13" i="12"/>
  <c r="E13" i="12"/>
  <c r="H13" i="12" s="1"/>
  <c r="H12" i="12"/>
  <c r="G12" i="12"/>
  <c r="E12" i="12"/>
  <c r="F11" i="12"/>
  <c r="G11" i="12" s="1"/>
  <c r="D11" i="12"/>
  <c r="H145" i="3"/>
  <c r="H144" i="3"/>
  <c r="G144" i="3"/>
  <c r="F144" i="3"/>
  <c r="E144" i="3"/>
  <c r="H143" i="3"/>
  <c r="H142" i="3"/>
  <c r="G142" i="3"/>
  <c r="F142" i="3"/>
  <c r="E142" i="3"/>
  <c r="I141" i="3"/>
  <c r="H141" i="3"/>
  <c r="G141" i="3"/>
  <c r="E141" i="3"/>
  <c r="H140" i="3"/>
  <c r="H139" i="3"/>
  <c r="G139" i="3"/>
  <c r="F139" i="3"/>
  <c r="E139" i="3"/>
  <c r="H138" i="3"/>
  <c r="H135" i="3"/>
  <c r="H134" i="3"/>
  <c r="H133" i="3"/>
  <c r="G133" i="3"/>
  <c r="F133" i="3"/>
  <c r="E133" i="3"/>
  <c r="G131" i="3"/>
  <c r="G130" i="3"/>
  <c r="G129" i="3" s="1"/>
  <c r="H129" i="3" s="1"/>
  <c r="E130" i="3"/>
  <c r="F129" i="3"/>
  <c r="E129" i="3"/>
  <c r="I128" i="3"/>
  <c r="H128" i="3"/>
  <c r="I127" i="3"/>
  <c r="H127" i="3"/>
  <c r="G127" i="3"/>
  <c r="E127" i="3"/>
  <c r="H126" i="3"/>
  <c r="H125" i="3"/>
  <c r="G124" i="3"/>
  <c r="G123" i="3" s="1"/>
  <c r="E124" i="3"/>
  <c r="E123" i="3"/>
  <c r="H122" i="3"/>
  <c r="H121" i="3"/>
  <c r="H120" i="3"/>
  <c r="G120" i="3"/>
  <c r="E120" i="3"/>
  <c r="I119" i="3"/>
  <c r="H119" i="3"/>
  <c r="G119" i="3"/>
  <c r="E119" i="3"/>
  <c r="H118" i="3"/>
  <c r="H116" i="3"/>
  <c r="H115" i="3"/>
  <c r="H114" i="3"/>
  <c r="H113" i="3"/>
  <c r="H112" i="3"/>
  <c r="G111" i="3"/>
  <c r="G87" i="3" s="1"/>
  <c r="I87" i="3" s="1"/>
  <c r="E111" i="3"/>
  <c r="H110" i="3"/>
  <c r="H109" i="3"/>
  <c r="G109" i="3"/>
  <c r="E109" i="3"/>
  <c r="H108" i="3"/>
  <c r="H107" i="3"/>
  <c r="H106" i="3"/>
  <c r="H105" i="3"/>
  <c r="H104" i="3"/>
  <c r="H103" i="3"/>
  <c r="H102" i="3"/>
  <c r="H101" i="3"/>
  <c r="G100" i="3"/>
  <c r="H100" i="3" s="1"/>
  <c r="E100" i="3"/>
  <c r="H99" i="3"/>
  <c r="H98" i="3"/>
  <c r="H97" i="3"/>
  <c r="H96" i="3"/>
  <c r="H95" i="3"/>
  <c r="H94" i="3"/>
  <c r="G93" i="3"/>
  <c r="H93" i="3" s="1"/>
  <c r="E93" i="3"/>
  <c r="H92" i="3"/>
  <c r="H91" i="3"/>
  <c r="H90" i="3"/>
  <c r="H89" i="3"/>
  <c r="G88" i="3"/>
  <c r="H88" i="3" s="1"/>
  <c r="E88" i="3"/>
  <c r="E87" i="3"/>
  <c r="H86" i="3"/>
  <c r="G85" i="3"/>
  <c r="H85" i="3" s="1"/>
  <c r="E85" i="3"/>
  <c r="H84" i="3"/>
  <c r="G83" i="3"/>
  <c r="H83" i="3" s="1"/>
  <c r="E83" i="3"/>
  <c r="H82" i="3"/>
  <c r="G81" i="3"/>
  <c r="H81" i="3" s="1"/>
  <c r="E81" i="3"/>
  <c r="E80" i="3"/>
  <c r="F79" i="3"/>
  <c r="E79" i="3"/>
  <c r="E78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G65" i="3"/>
  <c r="H65" i="3" s="1"/>
  <c r="F65" i="3"/>
  <c r="E65" i="3"/>
  <c r="I57" i="3"/>
  <c r="H57" i="3"/>
  <c r="I56" i="3"/>
  <c r="H56" i="3"/>
  <c r="G56" i="3"/>
  <c r="I55" i="3"/>
  <c r="H55" i="3"/>
  <c r="G55" i="3"/>
  <c r="I54" i="3"/>
  <c r="H54" i="3"/>
  <c r="G54" i="3"/>
  <c r="F54" i="3"/>
  <c r="E54" i="3"/>
  <c r="I53" i="3"/>
  <c r="H53" i="3"/>
  <c r="I52" i="3"/>
  <c r="H52" i="3"/>
  <c r="I51" i="3"/>
  <c r="H51" i="3"/>
  <c r="E51" i="3"/>
  <c r="G50" i="3"/>
  <c r="I50" i="3" s="1"/>
  <c r="E50" i="3"/>
  <c r="I49" i="3"/>
  <c r="H49" i="3"/>
  <c r="F49" i="3"/>
  <c r="E49" i="3"/>
  <c r="I48" i="3"/>
  <c r="H48" i="3"/>
  <c r="I47" i="3"/>
  <c r="H47" i="3"/>
  <c r="G46" i="3"/>
  <c r="I46" i="3" s="1"/>
  <c r="E46" i="3"/>
  <c r="G45" i="3"/>
  <c r="I45" i="3" s="1"/>
  <c r="E45" i="3"/>
  <c r="I44" i="3"/>
  <c r="H44" i="3"/>
  <c r="I43" i="3"/>
  <c r="H43" i="3"/>
  <c r="I42" i="3"/>
  <c r="H42" i="3"/>
  <c r="G42" i="3"/>
  <c r="E42" i="3"/>
  <c r="G41" i="3"/>
  <c r="I41" i="3" s="1"/>
  <c r="E41" i="3"/>
  <c r="G40" i="3"/>
  <c r="F40" i="3"/>
  <c r="E40" i="3"/>
  <c r="I39" i="3"/>
  <c r="H39" i="3"/>
  <c r="G38" i="3"/>
  <c r="I38" i="3" s="1"/>
  <c r="E38" i="3"/>
  <c r="G37" i="3"/>
  <c r="E37" i="3"/>
  <c r="E36" i="3"/>
  <c r="I35" i="3"/>
  <c r="H35" i="3"/>
  <c r="I34" i="3"/>
  <c r="H34" i="3"/>
  <c r="G34" i="3"/>
  <c r="E34" i="3"/>
  <c r="I33" i="3"/>
  <c r="H33" i="3"/>
  <c r="E33" i="3"/>
  <c r="G32" i="3"/>
  <c r="I32" i="3" s="1"/>
  <c r="F32" i="3"/>
  <c r="E32" i="3"/>
  <c r="I31" i="3"/>
  <c r="H31" i="3"/>
  <c r="G29" i="3"/>
  <c r="E29" i="3"/>
  <c r="I26" i="3"/>
  <c r="H26" i="3"/>
  <c r="I25" i="3"/>
  <c r="H25" i="3"/>
  <c r="I24" i="3"/>
  <c r="H24" i="3"/>
  <c r="G24" i="3"/>
  <c r="E24" i="3"/>
  <c r="E23" i="3"/>
  <c r="I22" i="3"/>
  <c r="H22" i="3"/>
  <c r="I21" i="3"/>
  <c r="H21" i="3"/>
  <c r="G21" i="3"/>
  <c r="E21" i="3"/>
  <c r="I20" i="3"/>
  <c r="H20" i="3"/>
  <c r="I19" i="3"/>
  <c r="H19" i="3"/>
  <c r="G18" i="3"/>
  <c r="G17" i="3" s="1"/>
  <c r="E18" i="3"/>
  <c r="E17" i="3"/>
  <c r="I16" i="3"/>
  <c r="H16" i="3"/>
  <c r="G15" i="3"/>
  <c r="G14" i="3" s="1"/>
  <c r="E14" i="3"/>
  <c r="F13" i="3"/>
  <c r="E13" i="3"/>
  <c r="E12" i="3"/>
  <c r="I22" i="13"/>
  <c r="H22" i="13"/>
  <c r="G22" i="13"/>
  <c r="G15" i="13"/>
  <c r="K12" i="13"/>
  <c r="J12" i="13"/>
  <c r="I12" i="13"/>
  <c r="H12" i="13"/>
  <c r="G12" i="13"/>
  <c r="I9" i="13"/>
  <c r="K9" i="13" s="1"/>
  <c r="H9" i="13"/>
  <c r="G9" i="13"/>
  <c r="J9" i="13" l="1"/>
  <c r="H50" i="3"/>
  <c r="H32" i="3"/>
  <c r="H45" i="3"/>
  <c r="H46" i="3"/>
  <c r="H17" i="3"/>
  <c r="I17" i="3"/>
  <c r="I18" i="3"/>
  <c r="H18" i="3"/>
  <c r="I23" i="3"/>
  <c r="H23" i="3"/>
  <c r="H29" i="3"/>
  <c r="I29" i="3"/>
  <c r="G13" i="3"/>
  <c r="H13" i="3" s="1"/>
  <c r="I14" i="3"/>
  <c r="H14" i="3"/>
  <c r="H15" i="3"/>
  <c r="I15" i="3"/>
  <c r="I36" i="3"/>
  <c r="H36" i="3"/>
  <c r="H37" i="3"/>
  <c r="I37" i="3"/>
  <c r="H38" i="3"/>
  <c r="H40" i="3"/>
  <c r="H41" i="3"/>
  <c r="I40" i="3"/>
  <c r="F10" i="5"/>
  <c r="F11" i="5"/>
  <c r="H130" i="3"/>
  <c r="I130" i="3"/>
  <c r="I129" i="3"/>
  <c r="I123" i="3"/>
  <c r="H123" i="3"/>
  <c r="H124" i="3"/>
  <c r="H111" i="3"/>
  <c r="H87" i="3"/>
  <c r="G80" i="3"/>
  <c r="G79" i="3" s="1"/>
  <c r="H79" i="3" s="1"/>
  <c r="F374" i="7"/>
  <c r="G374" i="7" s="1"/>
  <c r="G186" i="7"/>
  <c r="F129" i="7"/>
  <c r="F128" i="7" s="1"/>
  <c r="G128" i="7" s="1"/>
  <c r="F12" i="3"/>
  <c r="E11" i="12"/>
  <c r="H11" i="12" s="1"/>
  <c r="F78" i="3"/>
  <c r="G55" i="7"/>
  <c r="F54" i="7"/>
  <c r="F53" i="7" s="1"/>
  <c r="G297" i="7"/>
  <c r="F161" i="7"/>
  <c r="G161" i="7" s="1"/>
  <c r="F247" i="7"/>
  <c r="G247" i="7" s="1"/>
  <c r="F301" i="7"/>
  <c r="F314" i="7"/>
  <c r="G314" i="7" s="1"/>
  <c r="F347" i="7"/>
  <c r="F107" i="7"/>
  <c r="G107" i="7" s="1"/>
  <c r="F335" i="7"/>
  <c r="F334" i="7" s="1"/>
  <c r="F419" i="7"/>
  <c r="G419" i="7" s="1"/>
  <c r="G39" i="7"/>
  <c r="G276" i="7"/>
  <c r="F400" i="7"/>
  <c r="F426" i="7"/>
  <c r="G426" i="7" s="1"/>
  <c r="G287" i="7"/>
  <c r="G361" i="7"/>
  <c r="G48" i="7"/>
  <c r="F224" i="7"/>
  <c r="G224" i="7" s="1"/>
  <c r="G273" i="7"/>
  <c r="G290" i="7"/>
  <c r="E52" i="7"/>
  <c r="F87" i="7"/>
  <c r="F140" i="7"/>
  <c r="F139" i="7" s="1"/>
  <c r="G139" i="7" s="1"/>
  <c r="E351" i="7"/>
  <c r="F373" i="7"/>
  <c r="F372" i="7" s="1"/>
  <c r="G372" i="7" s="1"/>
  <c r="E371" i="7"/>
  <c r="G201" i="7"/>
  <c r="F80" i="7"/>
  <c r="G80" i="7" s="1"/>
  <c r="G286" i="7"/>
  <c r="G279" i="7"/>
  <c r="F52" i="7"/>
  <c r="G78" i="7"/>
  <c r="F97" i="7"/>
  <c r="G97" i="7" s="1"/>
  <c r="F212" i="7"/>
  <c r="F211" i="7" s="1"/>
  <c r="G211" i="7" s="1"/>
  <c r="E323" i="7"/>
  <c r="E12" i="7"/>
  <c r="E11" i="7" s="1"/>
  <c r="F45" i="7"/>
  <c r="F46" i="7"/>
  <c r="G46" i="7" s="1"/>
  <c r="G140" i="7"/>
  <c r="F367" i="7"/>
  <c r="F366" i="7" s="1"/>
  <c r="G366" i="7" s="1"/>
  <c r="G368" i="7"/>
  <c r="F10" i="7"/>
  <c r="F11" i="7"/>
  <c r="G298" i="7"/>
  <c r="G363" i="7"/>
  <c r="E71" i="7"/>
  <c r="G187" i="7"/>
  <c r="G354" i="7"/>
  <c r="F353" i="7"/>
  <c r="F352" i="7" s="1"/>
  <c r="G277" i="7"/>
  <c r="G301" i="7"/>
  <c r="F387" i="7"/>
  <c r="G258" i="7"/>
  <c r="G87" i="7"/>
  <c r="F86" i="7"/>
  <c r="F85" i="7" s="1"/>
  <c r="G85" i="7" s="1"/>
  <c r="F285" i="7"/>
  <c r="G311" i="7"/>
  <c r="E333" i="7"/>
  <c r="F246" i="7"/>
  <c r="F245" i="7" s="1"/>
  <c r="G245" i="7" s="1"/>
  <c r="E127" i="7"/>
  <c r="E9" i="7" s="1"/>
  <c r="F324" i="7"/>
  <c r="G324" i="7" s="1"/>
  <c r="F323" i="7"/>
  <c r="G53" i="7"/>
  <c r="F272" i="7"/>
  <c r="F305" i="7"/>
  <c r="G305" i="7" s="1"/>
  <c r="E346" i="7"/>
  <c r="E417" i="7"/>
  <c r="G417" i="7" s="1"/>
  <c r="E416" i="7"/>
  <c r="G75" i="7"/>
  <c r="F268" i="7"/>
  <c r="G268" i="7" s="1"/>
  <c r="G269" i="7"/>
  <c r="G124" i="7"/>
  <c r="E38" i="7"/>
  <c r="E10" i="7"/>
  <c r="I13" i="3" l="1"/>
  <c r="G12" i="3"/>
  <c r="H12" i="3" s="1"/>
  <c r="I79" i="3"/>
  <c r="I80" i="3"/>
  <c r="H80" i="3"/>
  <c r="G78" i="3"/>
  <c r="H78" i="3" s="1"/>
  <c r="G335" i="7"/>
  <c r="F160" i="7"/>
  <c r="F159" i="7" s="1"/>
  <c r="G159" i="7" s="1"/>
  <c r="G13" i="7"/>
  <c r="F345" i="7"/>
  <c r="F346" i="7"/>
  <c r="G346" i="7" s="1"/>
  <c r="F106" i="7"/>
  <c r="F105" i="7" s="1"/>
  <c r="G105" i="7" s="1"/>
  <c r="F223" i="7"/>
  <c r="F222" i="7" s="1"/>
  <c r="G222" i="7" s="1"/>
  <c r="G400" i="7"/>
  <c r="F399" i="7"/>
  <c r="F398" i="7" s="1"/>
  <c r="G398" i="7" s="1"/>
  <c r="F96" i="7"/>
  <c r="F95" i="7" s="1"/>
  <c r="E322" i="7"/>
  <c r="E6" i="7" s="1"/>
  <c r="G11" i="7"/>
  <c r="F386" i="7"/>
  <c r="F385" i="7" s="1"/>
  <c r="G387" i="7"/>
  <c r="F351" i="7"/>
  <c r="G352" i="7"/>
  <c r="F333" i="7"/>
  <c r="G333" i="7" s="1"/>
  <c r="F332" i="7"/>
  <c r="I12" i="3" l="1"/>
  <c r="I78" i="3"/>
  <c r="F127" i="7"/>
  <c r="G95" i="7"/>
  <c r="F71" i="7"/>
  <c r="G385" i="7"/>
  <c r="F371" i="7"/>
  <c r="F322" i="7" s="1"/>
  <c r="F9" i="7" l="1"/>
  <c r="F6" i="7" s="1"/>
  <c r="G6" i="7" s="1"/>
</calcChain>
</file>

<file path=xl/sharedStrings.xml><?xml version="1.0" encoding="utf-8"?>
<sst xmlns="http://schemas.openxmlformats.org/spreadsheetml/2006/main" count="744" uniqueCount="250">
  <si>
    <t>POLUGODIŠNJI IZVJEŠTAJ O IZVRŠENJU FINANCIJSKOG PLANA ZA 2025. GODINU</t>
  </si>
  <si>
    <t>I. OPĆI DIO</t>
  </si>
  <si>
    <t>SAŽETAK  RAČUNA PRIHODA I RASHODA I  RAČUNA FINANCIRANJA</t>
  </si>
  <si>
    <t>SAŽETAK  RAČUNA PRIHODA I RASHODA</t>
  </si>
  <si>
    <t>BROJČANA OZNAKA I NAZIV</t>
  </si>
  <si>
    <t>IZVRŠENJE  06/2024.</t>
  </si>
  <si>
    <t>IZVORNI PLAN 2025.</t>
  </si>
  <si>
    <t>IZVRŠENJE 06/2025.</t>
  </si>
  <si>
    <t>INDEKS</t>
  </si>
  <si>
    <t>INDEKS**</t>
  </si>
  <si>
    <t>5=4/2*100</t>
  </si>
  <si>
    <t>6=4/3*100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</si>
  <si>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</si>
  <si>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</si>
  <si>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</si>
  <si>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</si>
  <si>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</si>
  <si>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</si>
  <si>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</si>
  <si>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</si>
  <si>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</si>
  <si>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</si>
  <si>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</si>
  <si>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</si>
  <si>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</si>
  <si>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</si>
  <si>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</si>
  <si>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</si>
  <si>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</si>
  <si>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</si>
  <si>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POLUGODIŠNJI IZVJEŠTAJ O IZVRŠENJU FINANCIJSKOG PLANA ZA 2025.g.</t>
  </si>
  <si>
    <t xml:space="preserve">RAČUN PRIHODA I RASHODA </t>
  </si>
  <si>
    <t>IZVJEŠTAJ O PRIHODIMA I RASHODIMA PREMA EKONOMSKOJ KLASIFIKACIJI</t>
  </si>
  <si>
    <t>IZVRŠENJE 
06/2024.</t>
  </si>
  <si>
    <t>UKUPNI PRIHODI</t>
  </si>
  <si>
    <t>Prihodi poslovanja</t>
  </si>
  <si>
    <t>Pomoći iz inozemstva i od subjekata unutar općeg proračuna</t>
  </si>
  <si>
    <t>Pomoći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</si>
  <si>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</si>
  <si>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</si>
  <si>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</si>
  <si>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</si>
  <si>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</si>
  <si>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EU</t>
  </si>
  <si>
    <t>POM OD MEĐUNARODNIH ORGANIZACIJA TE INSTITUCIJA I TIJELA EU</t>
  </si>
  <si>
    <t>TEK POM OD MEĐUNARODNIH ORGANIZACIJA</t>
  </si>
  <si>
    <t>KAPITALNE POM OD MEĐUNARODNIH ORGANIZACIJA</t>
  </si>
  <si>
    <t>TEKUĆI PRIJENOSI IZMEĐU PROR KORISNIKA ISTOG PRORAČUNA TEMELJEM PRIJENOSA EU SREDSTAVA</t>
  </si>
  <si>
    <t>Prihodi od imovine</t>
  </si>
  <si>
    <t>Vlastiti prihodi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</si>
  <si>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</si>
  <si>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</si>
  <si>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</si>
  <si>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za posebne namjene</t>
  </si>
  <si>
    <t>PRIHODI PO POSEBNIM PROPISIMA</t>
  </si>
  <si>
    <t>OSTALI NESPOMENUTI PRIHODI</t>
  </si>
  <si>
    <t xml:space="preserve">Prihodi od prodaje proizvoda i robe te pruženih usluga, prihodi od donacija </t>
  </si>
  <si>
    <t xml:space="preserve">PRIHODI OD PRODAJE PROIZVODA I ROBE TE PRUŽENIH USLUGA </t>
  </si>
  <si>
    <t>PRIHODI OD PRODAJE PROIZVODA I ROBE</t>
  </si>
  <si>
    <t>PRIHODI OD PRUŽENIH USLUGA</t>
  </si>
  <si>
    <t>Donacije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</si>
  <si>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</si>
  <si>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</si>
  <si>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</si>
  <si>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</si>
  <si>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Opći prihodi i primici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</si>
  <si>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</si>
  <si>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</si>
  <si>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</si>
  <si>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</si>
  <si>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</si>
  <si>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VIŠAK/MANJAK KORIŠTEN ZA POKRIĆE RASHODA</t>
  </si>
  <si>
    <t>Vlastiti izvori</t>
  </si>
  <si>
    <t xml:space="preserve">Višak prihoda poslovanja </t>
  </si>
  <si>
    <t xml:space="preserve">Vlastiti prihodi </t>
  </si>
  <si>
    <t>HZZ PRIPRAVNIK</t>
  </si>
  <si>
    <t>PROJEKTI</t>
  </si>
  <si>
    <t>RASHODI POSLOVANJA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</si>
  <si>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</si>
  <si>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</si>
  <si>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</si>
  <si>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</si>
  <si>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</si>
  <si>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</si>
  <si>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</si>
  <si>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</si>
  <si>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</si>
  <si>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</si>
  <si>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</si>
  <si>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</si>
  <si>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</si>
  <si>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</si>
  <si>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</si>
  <si>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</si>
  <si>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</si>
  <si>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</si>
  <si>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MAT I DIJELOVI ZA TEK I INV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</si>
  <si>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</si>
  <si>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</si>
  <si>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</si>
  <si>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</si>
  <si>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</si>
  <si>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</si>
  <si>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</si>
  <si>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</si>
  <si>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</si>
  <si>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</si>
  <si>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</si>
  <si>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</si>
  <si>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</si>
  <si>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</si>
  <si>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</si>
  <si>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</si>
  <si>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</si>
  <si>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</si>
  <si>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</si>
  <si>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</si>
  <si>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</si>
  <si>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</si>
  <si>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</si>
  <si>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</si>
  <si>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</si>
  <si>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</si>
  <si>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</si>
  <si>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Ostale tekuće donacije u naravi</t>
  </si>
  <si>
    <t>TEKUĆE DONACIJE U NARAVI</t>
  </si>
  <si>
    <t>Rashodi za nabavu nefinancijske imovine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</si>
  <si>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</si>
  <si>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</si>
  <si>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</si>
  <si>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</si>
  <si>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</si>
  <si>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</si>
  <si>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</si>
  <si>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</si>
  <si>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</si>
  <si>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</si>
  <si>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</si>
  <si>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</si>
  <si>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</si>
  <si>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>DODATNA ULAGANJA NA POSTROJENJIMA I OPREMI</t>
  </si>
  <si>
    <t>IZVJEŠTAJ O PRIHODIMA I RASHODIMA PREMA IZVORIMA FINANCIRANJA</t>
  </si>
  <si>
    <t>PRIHODI POSLOVANJA  PREMA IZVORIMA FINANCIRANJA</t>
  </si>
  <si>
    <t>UKUPNO PRIHODI</t>
  </si>
  <si>
    <t>11 Opći prihodi i primici</t>
  </si>
  <si>
    <t>31 Vlastiti prihodi</t>
  </si>
  <si>
    <t>41 Prihodi za posebne namjene</t>
  </si>
  <si>
    <t>5402 EU</t>
  </si>
  <si>
    <t>57 Pomoći</t>
  </si>
  <si>
    <t>6103 Donacije</t>
  </si>
  <si>
    <t>RASHODI POSLOVANJA  PREMA IZVORIMA FINANCIRANJA</t>
  </si>
  <si>
    <t xml:space="preserve"> UKUPNO RASHODI (3+4)</t>
  </si>
  <si>
    <t>9231 Vlastiti prihodi - višak</t>
  </si>
  <si>
    <t>9241 Prihodi za posebne namjene - višak</t>
  </si>
  <si>
    <t>925402 Projekti - višak</t>
  </si>
  <si>
    <t>9257 Pomoći - višak</t>
  </si>
  <si>
    <t xml:space="preserve">A. RAČUN PRIHODA I RASHODA </t>
  </si>
  <si>
    <t>RASHODI PREMA FUNKCIJSKOJ KLASIFIKACIJI</t>
  </si>
  <si>
    <t>IZVRŠENJE 
06/ 2024.</t>
  </si>
  <si>
    <t>09 Obrazovanje</t>
  </si>
  <si>
    <t>0912 Osnovno obrazovanje</t>
  </si>
  <si>
    <t>096 Dodatne usluge u obrazovanju</t>
  </si>
  <si>
    <t>II. POSEBNI DIO</t>
  </si>
  <si>
    <t>IZVJEŠTAJ PO PROGRAMSKOJ KLASIFIKACIJI</t>
  </si>
  <si>
    <t>Indeks</t>
  </si>
  <si>
    <t>4=3/2*100</t>
  </si>
  <si>
    <t xml:space="preserve">PROGRAM 1012 </t>
  </si>
  <si>
    <t>Osnovnoškolsko obrazovanje</t>
  </si>
  <si>
    <t>Aktivnost 1012-01</t>
  </si>
  <si>
    <t xml:space="preserve"> Materijalni rashodi škola</t>
  </si>
  <si>
    <t>Izvor financiranja 11</t>
  </si>
  <si>
    <t>MATERIJAL I DIJELOVI ZA TEK I INV ODRŽAVANJE</t>
  </si>
  <si>
    <t xml:space="preserve">Aktivnost 1012-02 </t>
  </si>
  <si>
    <t>Financijski rashodi škola</t>
  </si>
  <si>
    <t xml:space="preserve">Kapitalni projekt 1012-03 </t>
  </si>
  <si>
    <t>Opremanje škola</t>
  </si>
  <si>
    <t>Kapitalni projekt 1012-04</t>
  </si>
  <si>
    <t>Rashodi za dodatna ulaganja na školama</t>
  </si>
  <si>
    <t>Aktivnost 1012-09</t>
  </si>
  <si>
    <t>Vlastiti i namjenski prihodi škola - rashodi za zaposlene</t>
  </si>
  <si>
    <t>Izvor financiranja 31</t>
  </si>
  <si>
    <t>Rashodi za zaposlene (dar u naravi, pripravnica razlika za osnovicu)</t>
  </si>
  <si>
    <t>Izvor financiranja 9231</t>
  </si>
  <si>
    <t>Vlastiti prihodi - višak</t>
  </si>
  <si>
    <t xml:space="preserve">Rashodi za zaposlene </t>
  </si>
  <si>
    <t>Izvor financiranja 41</t>
  </si>
  <si>
    <t>Prihodi za posebne namjene - školska kuhinja</t>
  </si>
  <si>
    <t>Izvor financiranja 53</t>
  </si>
  <si>
    <t>Materijalni rashodi - prijevoz</t>
  </si>
  <si>
    <t>Izvor financiranja 92530</t>
  </si>
  <si>
    <t>HZZ PRIPRAVNIK - višak</t>
  </si>
  <si>
    <t>Izvor financiranja 57</t>
  </si>
  <si>
    <t>Pomoći MZO rashodi za zaposlene</t>
  </si>
  <si>
    <t>31-COP</t>
  </si>
  <si>
    <t>31-MENTORSTVA</t>
  </si>
  <si>
    <t>32-PRIJEVOZ DJELATNIKA COP</t>
  </si>
  <si>
    <t>32-NAKNADA INVALIDI</t>
  </si>
  <si>
    <t>32-ISLAMSKI VJERONAUK</t>
  </si>
  <si>
    <t>Izvor financiranja 6103</t>
  </si>
  <si>
    <t>Rashodi za zaposlene voditelje ŠSD</t>
  </si>
  <si>
    <t>Aktivnost 1012-10</t>
  </si>
  <si>
    <t>Vlastiti i namjenski prihodi škola - materijalni rashodi</t>
  </si>
  <si>
    <t>Materijalni rashodi (najam dvorane, uz maraška, ost prih)</t>
  </si>
  <si>
    <t>Naknade građanima i kućanstvima na temelju osiguranja i druge naknade (radne bilježnice)</t>
  </si>
  <si>
    <t>0,00</t>
  </si>
  <si>
    <t xml:space="preserve">Prihodi za posebne namjene </t>
  </si>
  <si>
    <t>SLUŽBENA, RADNA I ZAŠTITNA ODJEĆA I OBUĆA</t>
  </si>
  <si>
    <t>Izvor financiranja 9241</t>
  </si>
  <si>
    <t>Prihodi za posebne namjene - višak</t>
  </si>
  <si>
    <t>Izvor financiranja 5402</t>
  </si>
  <si>
    <t>Projekt</t>
  </si>
  <si>
    <t>Izvor financiranja 925402</t>
  </si>
  <si>
    <t>Projekti - višak</t>
  </si>
  <si>
    <t>NAKNADE ZA RAD PREDSTAVNIČKIH I IZVRŠNIH TIJELA, POVJERENSTAVA I SLIČNO</t>
  </si>
  <si>
    <t>Izvor financiranja 9257</t>
  </si>
  <si>
    <t>Pomoći - višak</t>
  </si>
  <si>
    <t>Izvor financiranja 926103</t>
  </si>
  <si>
    <t>Donacije - višak</t>
  </si>
  <si>
    <t>Aktivnost 1012-11</t>
  </si>
  <si>
    <t>Vlastiti i namjenski prihodi škola - financijski rashodi</t>
  </si>
  <si>
    <t>Aktivnost 1012-12</t>
  </si>
  <si>
    <t>Vlastiti i namjenski prihodi škola - opremanje škola</t>
  </si>
  <si>
    <t xml:space="preserve">Projekti </t>
  </si>
  <si>
    <t>KNJIGE MZO lektira</t>
  </si>
  <si>
    <t>KNJIGE MZO udžbenici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</si>
  <si>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</si>
  <si>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</si>
  <si>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</si>
  <si>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</si>
  <si>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</si>
  <si>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</si>
  <si>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Financiranje nabave drugih obrazovnih materijala - radne bilježnice</t>
  </si>
  <si>
    <t>Aktivnost 1013-13</t>
  </si>
  <si>
    <t>Pomoćnici u nastavi - Škola puna mogućnosti 7</t>
  </si>
  <si>
    <t>Aktivnost 1013-16</t>
  </si>
  <si>
    <t>Potpora stručnim službama osnovnih škola - logoped</t>
  </si>
  <si>
    <t>Aktivnost 1013-18</t>
  </si>
  <si>
    <t>Centar DaR</t>
  </si>
  <si>
    <t xml:space="preserve">Izvanškolske aktivnosti </t>
  </si>
  <si>
    <t>Aktivnost 1012-05</t>
  </si>
  <si>
    <t>Rashodi za zaposlene i materijalni rashodi škola-IZVANSTANDARD</t>
  </si>
  <si>
    <t>Aktivnost 1013-23</t>
  </si>
  <si>
    <t>Aktivnost 1012-13</t>
  </si>
  <si>
    <t>Vlastiti i namjenski prihodi-dodatna ulaganja</t>
  </si>
  <si>
    <t>Izvor financiranja 54</t>
  </si>
  <si>
    <t>Izvor financiranja 51</t>
  </si>
  <si>
    <t>51 Pomoći</t>
  </si>
  <si>
    <t>Prehrana učenika u osnovnim školama: Šk. Shema</t>
  </si>
  <si>
    <t>POMOĆI TEMELJEM PRIJENOSA EU</t>
  </si>
  <si>
    <t>TEK POMOĆI TEMELJEM PRIJENOSA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</si>
</sst>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9">
    <font>
      <sz val="11"/>
      <color theme="1"/>
      <name val="Calibri"/>
      <charset val="238"/>
      <scheme val="minor"/>
    </font>
    <font>
      <i/>
      <sz val="9"/>
      <color theme="1"/>
      <name val="Calibri"/>
      <charset val="238"/>
      <scheme val="minor"/>
    </font>
    <font>
      <sz val="10"/>
      <color theme="8" tint="-0.249977111117893"/>
      <name val="Calibri"/>
      <charset val="238"/>
      <scheme val="minor"/>
    </font>
    <font>
      <sz val="11"/>
      <color theme="8" tint="-0.249977111117893"/>
      <name val="Calibri"/>
      <charset val="238"/>
      <scheme val="minor"/>
    </font>
    <font>
      <i/>
      <sz val="10"/>
      <color theme="8" tint="-0.249977111117893"/>
      <name val="Calibri"/>
      <charset val="238"/>
      <scheme val="minor"/>
    </font>
    <font>
      <i/>
      <sz val="10"/>
      <color theme="1"/>
      <name val="Calibri"/>
      <charset val="238"/>
      <scheme val="minor"/>
    </font>
    <font>
      <b/>
      <sz val="12"/>
      <color rgb="FF002060"/>
      <name val="Calibri"/>
      <charset val="134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i/>
      <sz val="10"/>
      <color indexed="8"/>
      <name val="Arial"/>
      <charset val="238"/>
    </font>
    <font>
      <b/>
      <sz val="10"/>
      <color indexed="8"/>
      <name val="Arial"/>
      <charset val="238"/>
    </font>
    <font>
      <i/>
      <sz val="9"/>
      <color indexed="8"/>
      <name val="Arial"/>
      <charset val="238"/>
    </font>
    <font>
      <i/>
      <sz val="10"/>
      <color theme="8" tint="-0.249977111117893"/>
      <name val="Arial"/>
      <charset val="238"/>
    </font>
    <font>
      <sz val="12"/>
      <color indexed="8"/>
      <name val="Arial"/>
      <charset val="238"/>
    </font>
    <font>
      <sz val="8"/>
      <name val="Arial"/>
      <charset val="238"/>
    </font>
    <font>
      <sz val="10"/>
      <name val="Arial"/>
      <charset val="238"/>
    </font>
    <font>
      <u/>
      <sz val="11"/>
      <color theme="1"/>
      <name val="Calibri"/>
      <charset val="238"/>
      <scheme val="minor"/>
    </font>
    <font>
      <i/>
      <sz val="12"/>
      <color theme="4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theme="8"/>
      <name val="Arial"/>
      <charset val="238"/>
    </font>
    <font>
      <i/>
      <sz val="10"/>
      <color theme="4"/>
      <name val="Arial"/>
      <charset val="238"/>
    </font>
    <font>
      <sz val="10"/>
      <color theme="8" tint="-0.249977111117893"/>
      <name val="Arial"/>
      <charset val="238"/>
    </font>
    <font>
      <b/>
      <sz val="10"/>
      <color theme="1"/>
      <name val="Arial"/>
      <charset val="238"/>
    </font>
    <font>
      <b/>
      <sz val="10"/>
      <name val="Arial"/>
      <charset val="238"/>
    </font>
    <font>
      <b/>
      <i/>
      <sz val="10"/>
      <color indexed="8"/>
      <name val="Arial"/>
      <charset val="238"/>
    </font>
    <font>
      <i/>
      <sz val="10"/>
      <name val="Arial"/>
      <charset val="238"/>
    </font>
    <font>
      <b/>
      <sz val="11"/>
      <color theme="1"/>
      <name val="Calibri"/>
      <charset val="238"/>
      <scheme val="minor"/>
    </font>
    <font>
      <b/>
      <i/>
      <sz val="8"/>
      <color indexed="8"/>
      <name val="Arial"/>
      <charset val="238"/>
    </font>
    <font>
      <b/>
      <i/>
      <sz val="10"/>
      <name val="Arial"/>
      <charset val="238"/>
    </font>
    <font>
      <i/>
      <sz val="11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0"/>
      <color rgb="FFFF0000"/>
      <name val="Arial"/>
      <charset val="238"/>
    </font>
    <font>
      <i/>
      <sz val="10"/>
      <color rgb="FFFF0000"/>
      <name val="Arial"/>
      <charset val="238"/>
    </font>
    <font>
      <sz val="10"/>
      <color theme="1"/>
      <name val="Arial"/>
      <charset val="238"/>
    </font>
    <font>
      <i/>
      <sz val="10"/>
      <color theme="1"/>
      <name val="Arial"/>
      <charset val="238"/>
    </font>
    <font>
      <sz val="8"/>
      <color theme="1"/>
      <name val="Calibri"/>
      <charset val="238"/>
      <scheme val="minor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4" tint="-0.499984740745262"/>
      <name val="Arial"/>
      <family val="2"/>
      <charset val="238"/>
    </font>
    <font>
      <i/>
      <sz val="12"/>
      <color theme="4" tint="-0.499984740745262"/>
      <name val="Arial"/>
      <family val="2"/>
      <charset val="238"/>
    </font>
    <font>
      <sz val="10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8" fillId="0" borderId="0"/>
  </cellStyleXfs>
  <cellXfs count="3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4" fontId="0" fillId="0" borderId="0" xfId="0" applyNumberForma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3" fillId="4" borderId="3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>
      <alignment horizontal="right"/>
    </xf>
    <xf numFmtId="0" fontId="13" fillId="5" borderId="3" xfId="0" applyNumberFormat="1" applyFont="1" applyFill="1" applyBorder="1" applyAlignment="1" applyProtection="1">
      <alignment horizontal="left" vertical="center" wrapText="1"/>
    </xf>
    <xf numFmtId="4" fontId="9" fillId="5" borderId="4" xfId="0" applyNumberFormat="1" applyFont="1" applyFill="1" applyBorder="1" applyAlignment="1">
      <alignment horizontal="right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0" fontId="8" fillId="6" borderId="3" xfId="0" applyNumberFormat="1" applyFont="1" applyFill="1" applyBorder="1" applyAlignment="1" applyProtection="1">
      <alignment horizontal="left" vertical="center" wrapText="1"/>
    </xf>
    <xf numFmtId="4" fontId="16" fillId="6" borderId="4" xfId="0" applyNumberFormat="1" applyFont="1" applyFill="1" applyBorder="1" applyAlignment="1">
      <alignment horizontal="right"/>
    </xf>
    <xf numFmtId="4" fontId="15" fillId="6" borderId="4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 applyProtection="1">
      <alignment horizontal="right" wrapText="1"/>
    </xf>
    <xf numFmtId="0" fontId="17" fillId="2" borderId="4" xfId="0" applyFont="1" applyFill="1" applyBorder="1" applyAlignment="1">
      <alignment horizontal="left" vertical="center"/>
    </xf>
    <xf numFmtId="0" fontId="18" fillId="6" borderId="4" xfId="0" applyNumberFormat="1" applyFont="1" applyFill="1" applyBorder="1" applyAlignment="1" applyProtection="1">
      <alignment vertical="center" wrapText="1"/>
    </xf>
    <xf numFmtId="0" fontId="6" fillId="2" borderId="0" xfId="2" applyFont="1" applyFill="1" applyAlignment="1">
      <alignment vertical="center" wrapText="1"/>
    </xf>
    <xf numFmtId="4" fontId="1" fillId="0" borderId="0" xfId="0" applyNumberFormat="1" applyFont="1"/>
    <xf numFmtId="4" fontId="19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20" fillId="2" borderId="4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 applyProtection="1">
      <alignment horizontal="left" vertical="center" wrapText="1" indent="1"/>
    </xf>
    <xf numFmtId="0" fontId="8" fillId="2" borderId="2" xfId="0" applyNumberFormat="1" applyFont="1" applyFill="1" applyBorder="1" applyAlignment="1" applyProtection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 applyProtection="1">
      <alignment horizontal="right" wrapText="1"/>
    </xf>
    <xf numFmtId="4" fontId="22" fillId="2" borderId="4" xfId="0" applyNumberFormat="1" applyFont="1" applyFill="1" applyBorder="1" applyAlignment="1">
      <alignment horizontal="right"/>
    </xf>
    <xf numFmtId="4" fontId="4" fillId="0" borderId="0" xfId="0" applyNumberFormat="1" applyFont="1"/>
    <xf numFmtId="4" fontId="23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0" fillId="2" borderId="0" xfId="0" applyNumberFormat="1" applyFill="1"/>
    <xf numFmtId="4" fontId="16" fillId="0" borderId="4" xfId="0" applyNumberFormat="1" applyFont="1" applyFill="1" applyBorder="1" applyAlignment="1">
      <alignment horizontal="right"/>
    </xf>
    <xf numFmtId="4" fontId="15" fillId="0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4" fontId="9" fillId="6" borderId="4" xfId="0" applyNumberFormat="1" applyFont="1" applyFill="1" applyBorder="1" applyAlignment="1">
      <alignment horizontal="right"/>
    </xf>
    <xf numFmtId="4" fontId="5" fillId="0" borderId="0" xfId="0" applyNumberFormat="1" applyFont="1"/>
    <xf numFmtId="4" fontId="9" fillId="5" borderId="4" xfId="0" applyNumberFormat="1" applyFont="1" applyFill="1" applyBorder="1" applyAlignment="1" applyProtection="1">
      <alignment horizontal="right"/>
      <protection locked="0"/>
    </xf>
    <xf numFmtId="4" fontId="23" fillId="0" borderId="4" xfId="0" applyNumberFormat="1" applyFont="1" applyFill="1" applyBorder="1" applyAlignment="1" applyProtection="1">
      <alignment horizontal="right"/>
      <protection locked="0"/>
    </xf>
    <xf numFmtId="4" fontId="24" fillId="0" borderId="4" xfId="0" applyNumberFormat="1" applyFont="1" applyFill="1" applyBorder="1" applyAlignment="1">
      <alignment horizontal="right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22" fillId="3" borderId="4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164" fontId="28" fillId="2" borderId="4" xfId="0" applyNumberFormat="1" applyFont="1" applyFill="1" applyBorder="1" applyAlignment="1">
      <alignment horizontal="right"/>
    </xf>
    <xf numFmtId="4" fontId="28" fillId="2" borderId="4" xfId="0" applyNumberFormat="1" applyFont="1" applyFill="1" applyBorder="1" applyAlignment="1">
      <alignment horizontal="right"/>
    </xf>
    <xf numFmtId="164" fontId="12" fillId="2" borderId="4" xfId="0" applyNumberFormat="1" applyFont="1" applyFill="1" applyBorder="1" applyAlignment="1">
      <alignment horizontal="right"/>
    </xf>
    <xf numFmtId="0" fontId="30" fillId="0" borderId="0" xfId="0" applyFont="1"/>
    <xf numFmtId="0" fontId="30" fillId="0" borderId="0" xfId="0" applyFont="1" applyFill="1"/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31" fillId="3" borderId="4" xfId="0" applyNumberFormat="1" applyFont="1" applyFill="1" applyBorder="1" applyAlignment="1" applyProtection="1">
      <alignment horizontal="center" vertical="center" wrapText="1"/>
    </xf>
    <xf numFmtId="4" fontId="13" fillId="7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13" fillId="6" borderId="4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0" fontId="33" fillId="0" borderId="0" xfId="0" applyFont="1"/>
    <xf numFmtId="0" fontId="0" fillId="0" borderId="0" xfId="0" applyFont="1"/>
    <xf numFmtId="0" fontId="0" fillId="0" borderId="0" xfId="0" applyFill="1"/>
    <xf numFmtId="0" fontId="34" fillId="0" borderId="0" xfId="0" applyFont="1"/>
    <xf numFmtId="0" fontId="0" fillId="0" borderId="0" xfId="0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7" fillId="7" borderId="4" xfId="0" applyNumberFormat="1" applyFont="1" applyFill="1" applyBorder="1" applyAlignment="1" applyProtection="1">
      <alignment horizontal="left" vertical="center" wrapText="1"/>
    </xf>
    <xf numFmtId="4" fontId="8" fillId="7" borderId="4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center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0" fontId="18" fillId="8" borderId="4" xfId="0" applyNumberFormat="1" applyFont="1" applyFill="1" applyBorder="1" applyAlignment="1" applyProtection="1">
      <alignment horizontal="left" vertical="center" wrapText="1"/>
    </xf>
    <xf numFmtId="4" fontId="8" fillId="8" borderId="4" xfId="0" applyNumberFormat="1" applyFont="1" applyFill="1" applyBorder="1" applyAlignment="1">
      <alignment horizontal="right"/>
    </xf>
    <xf numFmtId="0" fontId="27" fillId="0" borderId="4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35" fillId="0" borderId="4" xfId="0" applyNumberFormat="1" applyFont="1" applyFill="1" applyBorder="1" applyAlignment="1" applyProtection="1">
      <alignment horizontal="left" vertical="center" wrapText="1"/>
    </xf>
    <xf numFmtId="0" fontId="36" fillId="2" borderId="4" xfId="0" applyFont="1" applyFill="1" applyBorder="1" applyAlignment="1">
      <alignment horizontal="left" vertical="center"/>
    </xf>
    <xf numFmtId="4" fontId="36" fillId="0" borderId="4" xfId="0" applyNumberFormat="1" applyFont="1" applyFill="1" applyBorder="1" applyAlignment="1">
      <alignment horizontal="right"/>
    </xf>
    <xf numFmtId="4" fontId="36" fillId="2" borderId="4" xfId="0" applyNumberFormat="1" applyFont="1" applyFill="1" applyBorder="1" applyAlignment="1">
      <alignment horizontal="right"/>
    </xf>
    <xf numFmtId="0" fontId="18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4" fontId="13" fillId="2" borderId="4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4" fontId="37" fillId="2" borderId="4" xfId="0" applyNumberFormat="1" applyFont="1" applyFill="1" applyBorder="1" applyAlignment="1">
      <alignment horizontal="right"/>
    </xf>
    <xf numFmtId="0" fontId="18" fillId="8" borderId="4" xfId="0" applyFont="1" applyFill="1" applyBorder="1" applyAlignment="1">
      <alignment horizontal="left" vertical="center"/>
    </xf>
    <xf numFmtId="0" fontId="29" fillId="8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4" fontId="35" fillId="2" borderId="4" xfId="0" applyNumberFormat="1" applyFont="1" applyFill="1" applyBorder="1" applyAlignment="1">
      <alignment horizontal="right"/>
    </xf>
    <xf numFmtId="4" fontId="35" fillId="0" borderId="4" xfId="0" applyNumberFormat="1" applyFont="1" applyFill="1" applyBorder="1" applyAlignment="1">
      <alignment horizontal="right"/>
    </xf>
    <xf numFmtId="0" fontId="37" fillId="2" borderId="4" xfId="0" applyFont="1" applyFill="1" applyBorder="1" applyAlignment="1">
      <alignment horizontal="left" vertical="center"/>
    </xf>
    <xf numFmtId="0" fontId="38" fillId="2" borderId="4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4" fontId="35" fillId="2" borderId="0" xfId="0" applyNumberFormat="1" applyFont="1" applyFill="1" applyBorder="1" applyAlignment="1">
      <alignment horizontal="right"/>
    </xf>
    <xf numFmtId="4" fontId="35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27" fillId="6" borderId="4" xfId="0" applyNumberFormat="1" applyFont="1" applyFill="1" applyBorder="1" applyAlignment="1" applyProtection="1">
      <alignment horizontal="left" vertical="center" wrapText="1"/>
    </xf>
    <xf numFmtId="3" fontId="8" fillId="6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right" wrapText="1"/>
    </xf>
    <xf numFmtId="0" fontId="0" fillId="0" borderId="4" xfId="0" applyFill="1" applyBorder="1"/>
    <xf numFmtId="4" fontId="0" fillId="0" borderId="4" xfId="0" applyNumberForma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right"/>
    </xf>
    <xf numFmtId="4" fontId="13" fillId="3" borderId="3" xfId="0" applyNumberFormat="1" applyFont="1" applyFill="1" applyBorder="1" applyAlignment="1" applyProtection="1">
      <alignment horizontal="center" vertical="center" wrapText="1"/>
    </xf>
    <xf numFmtId="4" fontId="13" fillId="0" borderId="4" xfId="0" applyNumberFormat="1" applyFont="1" applyFill="1" applyBorder="1" applyAlignment="1">
      <alignment horizontal="center"/>
    </xf>
    <xf numFmtId="4" fontId="13" fillId="8" borderId="4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right"/>
    </xf>
    <xf numFmtId="0" fontId="35" fillId="2" borderId="4" xfId="0" applyFont="1" applyFill="1" applyBorder="1" applyAlignment="1">
      <alignment horizontal="left" vertical="center"/>
    </xf>
    <xf numFmtId="0" fontId="27" fillId="6" borderId="4" xfId="0" applyFont="1" applyFill="1" applyBorder="1" applyAlignment="1">
      <alignment horizontal="left" vertical="center"/>
    </xf>
    <xf numFmtId="0" fontId="27" fillId="6" borderId="4" xfId="0" applyNumberFormat="1" applyFont="1" applyFill="1" applyBorder="1" applyAlignment="1" applyProtection="1">
      <alignment horizontal="left" vertical="center"/>
    </xf>
    <xf numFmtId="0" fontId="27" fillId="6" borderId="4" xfId="0" applyNumberFormat="1" applyFont="1" applyFill="1" applyBorder="1" applyAlignment="1" applyProtection="1">
      <alignment vertical="center" wrapText="1"/>
    </xf>
    <xf numFmtId="0" fontId="18" fillId="8" borderId="4" xfId="0" applyNumberFormat="1" applyFont="1" applyFill="1" applyBorder="1" applyAlignment="1" applyProtection="1">
      <alignment vertical="center" wrapText="1"/>
    </xf>
    <xf numFmtId="4" fontId="30" fillId="0" borderId="4" xfId="0" applyNumberFormat="1" applyFont="1" applyBorder="1" applyAlignment="1">
      <alignment horizontal="center"/>
    </xf>
    <xf numFmtId="4" fontId="30" fillId="8" borderId="4" xfId="0" applyNumberFormat="1" applyFont="1" applyFill="1" applyBorder="1" applyAlignment="1">
      <alignment horizontal="center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vertical="center" wrapText="1"/>
    </xf>
    <xf numFmtId="4" fontId="13" fillId="2" borderId="4" xfId="0" applyNumberFormat="1" applyFont="1" applyFill="1" applyBorder="1" applyAlignment="1">
      <alignment horizontal="center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4" fontId="30" fillId="2" borderId="4" xfId="0" applyNumberFormat="1" applyFont="1" applyFill="1" applyBorder="1" applyAlignment="1">
      <alignment horizontal="center"/>
    </xf>
    <xf numFmtId="0" fontId="39" fillId="0" borderId="0" xfId="0" applyFont="1"/>
    <xf numFmtId="0" fontId="0" fillId="9" borderId="0" xfId="0" applyFill="1"/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wrapText="1"/>
    </xf>
    <xf numFmtId="0" fontId="30" fillId="2" borderId="5" xfId="0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18" fillId="9" borderId="2" xfId="0" applyNumberFormat="1" applyFont="1" applyFill="1" applyBorder="1" applyAlignment="1" applyProtection="1">
      <alignment vertical="center"/>
    </xf>
    <xf numFmtId="4" fontId="13" fillId="9" borderId="4" xfId="0" applyNumberFormat="1" applyFont="1" applyFill="1" applyBorder="1" applyAlignment="1">
      <alignment horizontal="right"/>
    </xf>
    <xf numFmtId="0" fontId="27" fillId="9" borderId="1" xfId="0" applyFont="1" applyFill="1" applyBorder="1" applyAlignment="1">
      <alignment horizontal="left" vertical="center"/>
    </xf>
    <xf numFmtId="4" fontId="13" fillId="0" borderId="4" xfId="0" applyNumberFormat="1" applyFont="1" applyBorder="1" applyAlignment="1">
      <alignment horizontal="right"/>
    </xf>
    <xf numFmtId="0" fontId="42" fillId="2" borderId="0" xfId="0" applyNumberFormat="1" applyFont="1" applyFill="1" applyBorder="1" applyAlignment="1" applyProtection="1">
      <alignment horizontal="center" vertical="center" wrapText="1"/>
    </xf>
    <xf numFmtId="0" fontId="43" fillId="2" borderId="0" xfId="0" applyNumberFormat="1" applyFont="1" applyFill="1" applyBorder="1" applyAlignment="1" applyProtection="1">
      <alignment horizontal="left" wrapText="1"/>
    </xf>
    <xf numFmtId="0" fontId="44" fillId="2" borderId="0" xfId="0" applyNumberFormat="1" applyFont="1" applyFill="1" applyBorder="1" applyAlignment="1" applyProtection="1">
      <alignment wrapText="1"/>
    </xf>
    <xf numFmtId="3" fontId="9" fillId="2" borderId="0" xfId="0" applyNumberFormat="1" applyFont="1" applyFill="1" applyBorder="1" applyAlignment="1">
      <alignment horizontal="right"/>
    </xf>
    <xf numFmtId="0" fontId="43" fillId="0" borderId="0" xfId="0" applyNumberFormat="1" applyFont="1" applyFill="1" applyBorder="1" applyAlignment="1" applyProtection="1">
      <alignment horizontal="left" wrapText="1"/>
    </xf>
    <xf numFmtId="0" fontId="44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Border="1" applyAlignment="1">
      <alignment horizontal="right"/>
    </xf>
    <xf numFmtId="0" fontId="8" fillId="2" borderId="0" xfId="0" applyNumberFormat="1" applyFont="1" applyFill="1" applyBorder="1" applyAlignment="1" applyProtection="1">
      <alignment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45" fillId="2" borderId="5" xfId="0" applyFont="1" applyFill="1" applyBorder="1" applyAlignment="1">
      <alignment horizontal="center" vertical="center"/>
    </xf>
    <xf numFmtId="4" fontId="13" fillId="9" borderId="4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 applyProtection="1">
      <alignment horizontal="center" wrapText="1"/>
    </xf>
    <xf numFmtId="3" fontId="13" fillId="9" borderId="4" xfId="0" applyNumberFormat="1" applyFont="1" applyFill="1" applyBorder="1" applyAlignment="1" applyProtection="1">
      <alignment horizontal="center" wrapText="1"/>
    </xf>
    <xf numFmtId="0" fontId="8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center"/>
    </xf>
    <xf numFmtId="3" fontId="13" fillId="0" borderId="4" xfId="0" applyNumberFormat="1" applyFont="1" applyBorder="1" applyAlignment="1">
      <alignment horizontal="center"/>
    </xf>
    <xf numFmtId="3" fontId="13" fillId="9" borderId="4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13" fillId="0" borderId="4" xfId="0" quotePrefix="1" applyNumberFormat="1" applyFont="1" applyFill="1" applyBorder="1" applyAlignment="1" applyProtection="1">
      <alignment horizontal="center" vertical="center" wrapText="1"/>
    </xf>
    <xf numFmtId="0" fontId="13" fillId="3" borderId="4" xfId="0" quotePrefix="1" applyNumberFormat="1" applyFont="1" applyFill="1" applyBorder="1" applyAlignment="1" applyProtection="1">
      <alignment horizontal="center" vertical="center" wrapText="1"/>
    </xf>
    <xf numFmtId="0" fontId="36" fillId="2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18" fillId="8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/>
    </xf>
    <xf numFmtId="0" fontId="18" fillId="8" borderId="4" xfId="0" quotePrefix="1" applyFont="1" applyFill="1" applyBorder="1" applyAlignment="1">
      <alignment horizontal="left" vertical="center" wrapText="1"/>
    </xf>
    <xf numFmtId="0" fontId="29" fillId="2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shrinkToFit="1"/>
    </xf>
    <xf numFmtId="0" fontId="29" fillId="2" borderId="4" xfId="0" quotePrefix="1" applyFont="1" applyFill="1" applyBorder="1" applyAlignment="1">
      <alignment horizontal="left" vertical="center" wrapText="1"/>
    </xf>
    <xf numFmtId="0" fontId="18" fillId="6" borderId="4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4" fontId="9" fillId="2" borderId="4" xfId="0" quotePrefix="1" applyNumberFormat="1" applyFont="1" applyFill="1" applyBorder="1" applyAlignment="1">
      <alignment horizontal="right"/>
    </xf>
    <xf numFmtId="0" fontId="8" fillId="2" borderId="3" xfId="0" quotePrefix="1" applyNumberFormat="1" applyFont="1" applyFill="1" applyBorder="1" applyAlignment="1" applyProtection="1">
      <alignment horizontal="left" vertical="center" wrapText="1"/>
    </xf>
    <xf numFmtId="0" fontId="18" fillId="6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21" fillId="2" borderId="3" xfId="0" quotePrefix="1" applyNumberFormat="1" applyFont="1" applyFill="1" applyBorder="1" applyAlignment="1" applyProtection="1">
      <alignment horizontal="left" vertical="center" wrapText="1"/>
    </xf>
    <xf numFmtId="4" fontId="48" fillId="2" borderId="4" xfId="0" applyNumberFormat="1" applyFont="1" applyFill="1" applyBorder="1" applyAlignment="1">
      <alignment horizontal="right"/>
    </xf>
    <xf numFmtId="4" fontId="48" fillId="6" borderId="4" xfId="0" applyNumberFormat="1" applyFont="1" applyFill="1" applyBorder="1" applyAlignment="1">
      <alignment horizontal="right"/>
    </xf>
    <xf numFmtId="0" fontId="49" fillId="5" borderId="3" xfId="0" applyNumberFormat="1" applyFont="1" applyFill="1" applyBorder="1" applyAlignment="1" applyProtection="1">
      <alignment horizontal="left" vertical="center" wrapText="1"/>
    </xf>
    <xf numFmtId="4" fontId="16" fillId="5" borderId="4" xfId="0" applyNumberFormat="1" applyFont="1" applyFill="1" applyBorder="1" applyAlignment="1">
      <alignment horizontal="right"/>
    </xf>
    <xf numFmtId="4" fontId="16" fillId="5" borderId="4" xfId="0" applyNumberFormat="1" applyFont="1" applyFill="1" applyBorder="1" applyAlignment="1" applyProtection="1">
      <alignment horizontal="right" wrapText="1"/>
    </xf>
    <xf numFmtId="0" fontId="0" fillId="5" borderId="0" xfId="0" applyFill="1"/>
    <xf numFmtId="0" fontId="51" fillId="5" borderId="3" xfId="0" quotePrefix="1" applyFont="1" applyFill="1" applyBorder="1" applyAlignment="1">
      <alignment horizontal="left" vertical="center" wrapText="1"/>
    </xf>
    <xf numFmtId="0" fontId="53" fillId="2" borderId="3" xfId="0" quotePrefix="1" applyFont="1" applyFill="1" applyBorder="1" applyAlignment="1">
      <alignment horizontal="left" vertical="center" wrapText="1"/>
    </xf>
    <xf numFmtId="4" fontId="54" fillId="2" borderId="4" xfId="0" applyNumberFormat="1" applyFont="1" applyFill="1" applyBorder="1" applyAlignment="1">
      <alignment horizontal="right"/>
    </xf>
    <xf numFmtId="0" fontId="55" fillId="2" borderId="3" xfId="0" quotePrefix="1" applyFont="1" applyFill="1" applyBorder="1" applyAlignment="1">
      <alignment horizontal="left" vertical="center" wrapText="1"/>
    </xf>
    <xf numFmtId="0" fontId="55" fillId="7" borderId="3" xfId="0" quotePrefix="1" applyFont="1" applyFill="1" applyBorder="1" applyAlignment="1">
      <alignment vertical="center" wrapText="1"/>
    </xf>
    <xf numFmtId="4" fontId="16" fillId="7" borderId="4" xfId="0" applyNumberFormat="1" applyFont="1" applyFill="1" applyBorder="1" applyAlignment="1">
      <alignment horizontal="right"/>
    </xf>
    <xf numFmtId="4" fontId="16" fillId="7" borderId="4" xfId="0" applyNumberFormat="1" applyFont="1" applyFill="1" applyBorder="1" applyAlignment="1" applyProtection="1">
      <alignment horizontal="right" wrapText="1"/>
    </xf>
    <xf numFmtId="0" fontId="0" fillId="7" borderId="0" xfId="0" applyFill="1"/>
    <xf numFmtId="4" fontId="21" fillId="5" borderId="4" xfId="0" applyNumberFormat="1" applyFont="1" applyFill="1" applyBorder="1" applyAlignment="1">
      <alignment horizontal="right"/>
    </xf>
    <xf numFmtId="4" fontId="15" fillId="5" borderId="4" xfId="0" applyNumberFormat="1" applyFont="1" applyFill="1" applyBorder="1" applyAlignment="1">
      <alignment horizontal="right"/>
    </xf>
    <xf numFmtId="0" fontId="52" fillId="5" borderId="3" xfId="0" applyNumberFormat="1" applyFont="1" applyFill="1" applyBorder="1" applyAlignment="1" applyProtection="1">
      <alignment horizontal="left" vertical="center" wrapText="1"/>
    </xf>
    <xf numFmtId="4" fontId="52" fillId="5" borderId="4" xfId="0" applyNumberFormat="1" applyFont="1" applyFill="1" applyBorder="1" applyAlignment="1">
      <alignment horizontal="right"/>
    </xf>
    <xf numFmtId="4" fontId="52" fillId="2" borderId="4" xfId="0" applyNumberFormat="1" applyFont="1" applyFill="1" applyBorder="1" applyAlignment="1">
      <alignment horizontal="right"/>
    </xf>
    <xf numFmtId="0" fontId="53" fillId="2" borderId="3" xfId="0" applyNumberFormat="1" applyFont="1" applyFill="1" applyBorder="1" applyAlignment="1" applyProtection="1">
      <alignment horizontal="left" vertical="center" wrapText="1"/>
    </xf>
    <xf numFmtId="0" fontId="52" fillId="6" borderId="3" xfId="0" applyNumberFormat="1" applyFont="1" applyFill="1" applyBorder="1" applyAlignment="1" applyProtection="1">
      <alignment horizontal="left" vertical="center" wrapText="1"/>
    </xf>
    <xf numFmtId="0" fontId="50" fillId="2" borderId="4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57" fillId="2" borderId="4" xfId="0" applyFont="1" applyFill="1" applyBorder="1" applyAlignment="1">
      <alignment horizontal="left" vertical="center"/>
    </xf>
    <xf numFmtId="4" fontId="58" fillId="2" borderId="4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left" vertical="top" wrapText="1"/>
    </xf>
    <xf numFmtId="0" fontId="27" fillId="9" borderId="1" xfId="0" quotePrefix="1" applyNumberFormat="1" applyFont="1" applyFill="1" applyBorder="1" applyAlignment="1" applyProtection="1">
      <alignment horizontal="left" vertical="center" wrapText="1"/>
    </xf>
    <xf numFmtId="0" fontId="18" fillId="9" borderId="2" xfId="0" applyNumberFormat="1" applyFont="1" applyFill="1" applyBorder="1" applyAlignment="1" applyProtection="1">
      <alignment vertical="center" wrapText="1"/>
    </xf>
    <xf numFmtId="0" fontId="43" fillId="2" borderId="0" xfId="0" quotePrefix="1" applyNumberFormat="1" applyFont="1" applyFill="1" applyBorder="1" applyAlignment="1" applyProtection="1">
      <alignment horizontal="left" wrapText="1"/>
    </xf>
    <xf numFmtId="0" fontId="43" fillId="2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2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Alignment="1" applyProtection="1">
      <alignment vertical="center" wrapText="1"/>
    </xf>
    <xf numFmtId="0" fontId="13" fillId="9" borderId="1" xfId="0" applyNumberFormat="1" applyFont="1" applyFill="1" applyBorder="1" applyAlignment="1" applyProtection="1">
      <alignment horizontal="left" vertical="center" wrapText="1"/>
    </xf>
    <xf numFmtId="0" fontId="13" fillId="9" borderId="2" xfId="0" applyNumberFormat="1" applyFont="1" applyFill="1" applyBorder="1" applyAlignment="1" applyProtection="1">
      <alignment horizontal="left" vertical="center" wrapText="1"/>
    </xf>
    <xf numFmtId="0" fontId="13" fillId="9" borderId="3" xfId="0" applyNumberFormat="1" applyFont="1" applyFill="1" applyBorder="1" applyAlignment="1" applyProtection="1">
      <alignment horizontal="left" vertical="center" wrapText="1"/>
    </xf>
    <xf numFmtId="0" fontId="27" fillId="0" borderId="1" xfId="0" quotePrefix="1" applyNumberFormat="1" applyFont="1" applyFill="1" applyBorder="1" applyAlignment="1" applyProtection="1">
      <alignment horizontal="left" vertical="center" wrapText="1"/>
    </xf>
    <xf numFmtId="0" fontId="27" fillId="0" borderId="1" xfId="0" quotePrefix="1" applyFont="1" applyBorder="1" applyAlignment="1">
      <alignment horizontal="left" vertical="center"/>
    </xf>
    <xf numFmtId="0" fontId="18" fillId="0" borderId="2" xfId="0" applyNumberFormat="1" applyFont="1" applyFill="1" applyBorder="1" applyAlignment="1" applyProtection="1">
      <alignment vertical="center"/>
    </xf>
    <xf numFmtId="0" fontId="41" fillId="2" borderId="5" xfId="0" applyNumberFormat="1" applyFont="1" applyFill="1" applyBorder="1" applyAlignment="1" applyProtection="1">
      <alignment horizontal="left" wrapText="1"/>
    </xf>
    <xf numFmtId="0" fontId="13" fillId="0" borderId="1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27" fillId="9" borderId="1" xfId="0" applyNumberFormat="1" applyFont="1" applyFill="1" applyBorder="1" applyAlignment="1" applyProtection="1">
      <alignment horizontal="left" vertical="center" wrapText="1"/>
    </xf>
    <xf numFmtId="0" fontId="18" fillId="9" borderId="2" xfId="0" applyNumberFormat="1" applyFont="1" applyFill="1" applyBorder="1" applyAlignment="1" applyProtection="1">
      <alignment vertical="center"/>
    </xf>
    <xf numFmtId="0" fontId="27" fillId="0" borderId="1" xfId="0" quotePrefix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40" fillId="2" borderId="0" xfId="0" applyNumberFormat="1" applyFont="1" applyFill="1" applyBorder="1" applyAlignment="1" applyProtection="1">
      <alignment horizontal="left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29" fillId="2" borderId="1" xfId="0" quotePrefix="1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32" fillId="2" borderId="1" xfId="0" quotePrefix="1" applyFont="1" applyFill="1" applyBorder="1" applyAlignment="1">
      <alignment horizontal="left" vertical="center" shrinkToFit="1"/>
    </xf>
    <xf numFmtId="0" fontId="32" fillId="2" borderId="2" xfId="0" applyFont="1" applyFill="1" applyBorder="1" applyAlignment="1">
      <alignment horizontal="left" vertical="center" shrinkToFit="1"/>
    </xf>
    <xf numFmtId="0" fontId="32" fillId="2" borderId="3" xfId="0" applyFont="1" applyFill="1" applyBorder="1" applyAlignment="1">
      <alignment horizontal="left" vertical="center" shrinkToFit="1"/>
    </xf>
    <xf numFmtId="0" fontId="27" fillId="6" borderId="1" xfId="0" applyNumberFormat="1" applyFont="1" applyFill="1" applyBorder="1" applyAlignment="1" applyProtection="1">
      <alignment horizontal="center" vertical="center" wrapText="1"/>
    </xf>
    <xf numFmtId="0" fontId="27" fillId="6" borderId="2" xfId="0" applyNumberFormat="1" applyFont="1" applyFill="1" applyBorder="1" applyAlignment="1" applyProtection="1">
      <alignment horizontal="center" vertical="center" wrapText="1"/>
    </xf>
    <xf numFmtId="0" fontId="27" fillId="6" borderId="3" xfId="0" applyNumberFormat="1" applyFont="1" applyFill="1" applyBorder="1" applyAlignment="1" applyProtection="1">
      <alignment horizontal="center" vertical="center" wrapText="1"/>
    </xf>
    <xf numFmtId="0" fontId="27" fillId="7" borderId="1" xfId="0" applyNumberFormat="1" applyFont="1" applyFill="1" applyBorder="1" applyAlignment="1" applyProtection="1">
      <alignment horizontal="center" vertical="center" wrapText="1"/>
    </xf>
    <xf numFmtId="0" fontId="27" fillId="7" borderId="2" xfId="0" applyNumberFormat="1" applyFont="1" applyFill="1" applyBorder="1" applyAlignment="1" applyProtection="1">
      <alignment horizontal="center" vertical="center" wrapText="1"/>
    </xf>
    <xf numFmtId="0" fontId="27" fillId="7" borderId="3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9" fillId="5" borderId="1" xfId="0" applyNumberFormat="1" applyFont="1" applyFill="1" applyBorder="1" applyAlignment="1" applyProtection="1">
      <alignment horizontal="left" vertical="center" wrapText="1"/>
    </xf>
    <xf numFmtId="0" fontId="49" fillId="5" borderId="2" xfId="0" applyNumberFormat="1" applyFont="1" applyFill="1" applyBorder="1" applyAlignment="1" applyProtection="1">
      <alignment horizontal="left" vertical="center" wrapText="1"/>
    </xf>
    <xf numFmtId="0" fontId="49" fillId="5" borderId="3" xfId="0" applyNumberFormat="1" applyFont="1" applyFill="1" applyBorder="1" applyAlignment="1" applyProtection="1">
      <alignment horizontal="left" vertical="center" wrapText="1"/>
    </xf>
    <xf numFmtId="0" fontId="53" fillId="2" borderId="1" xfId="0" applyNumberFormat="1" applyFont="1" applyFill="1" applyBorder="1" applyAlignment="1" applyProtection="1">
      <alignment horizontal="center" vertical="center" wrapText="1"/>
    </xf>
    <xf numFmtId="0" fontId="53" fillId="2" borderId="2" xfId="0" applyNumberFormat="1" applyFont="1" applyFill="1" applyBorder="1" applyAlignment="1" applyProtection="1">
      <alignment horizontal="center" vertical="center" wrapText="1"/>
    </xf>
    <xf numFmtId="0" fontId="53" fillId="2" borderId="3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left" vertical="center" wrapText="1" indent="1"/>
    </xf>
    <xf numFmtId="0" fontId="8" fillId="6" borderId="2" xfId="0" applyNumberFormat="1" applyFont="1" applyFill="1" applyBorder="1" applyAlignment="1" applyProtection="1">
      <alignment horizontal="left" vertical="center" wrapText="1" indent="1"/>
    </xf>
    <xf numFmtId="0" fontId="8" fillId="6" borderId="3" xfId="0" applyNumberFormat="1" applyFont="1" applyFill="1" applyBorder="1" applyAlignment="1" applyProtection="1">
      <alignment horizontal="left" vertical="center" wrapText="1" indent="1"/>
    </xf>
    <xf numFmtId="0" fontId="13" fillId="5" borderId="1" xfId="0" applyNumberFormat="1" applyFont="1" applyFill="1" applyBorder="1" applyAlignment="1" applyProtection="1">
      <alignment horizontal="left" vertical="center" wrapText="1"/>
    </xf>
    <xf numFmtId="0" fontId="13" fillId="5" borderId="2" xfId="0" applyNumberFormat="1" applyFont="1" applyFill="1" applyBorder="1" applyAlignment="1" applyProtection="1">
      <alignment horizontal="left" vertical="center" wrapText="1"/>
    </xf>
    <xf numFmtId="0" fontId="13" fillId="5" borderId="3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56" fillId="2" borderId="1" xfId="0" applyNumberFormat="1" applyFont="1" applyFill="1" applyBorder="1" applyAlignment="1" applyProtection="1">
      <alignment horizontal="left" vertical="center" wrapText="1"/>
    </xf>
    <xf numFmtId="0" fontId="13" fillId="6" borderId="1" xfId="0" applyNumberFormat="1" applyFont="1" applyFill="1" applyBorder="1" applyAlignment="1" applyProtection="1">
      <alignment horizontal="left" vertical="center" wrapText="1" indent="1"/>
    </xf>
    <xf numFmtId="0" fontId="13" fillId="6" borderId="2" xfId="0" applyNumberFormat="1" applyFont="1" applyFill="1" applyBorder="1" applyAlignment="1" applyProtection="1">
      <alignment horizontal="left" vertical="center" wrapText="1" indent="1"/>
    </xf>
    <xf numFmtId="0" fontId="13" fillId="6" borderId="3" xfId="0" applyNumberFormat="1" applyFont="1" applyFill="1" applyBorder="1" applyAlignment="1" applyProtection="1">
      <alignment horizontal="left" vertical="center" wrapText="1" indent="1"/>
    </xf>
    <xf numFmtId="0" fontId="13" fillId="4" borderId="1" xfId="0" applyNumberFormat="1" applyFont="1" applyFill="1" applyBorder="1" applyAlignment="1" applyProtection="1">
      <alignment horizontal="left" vertical="center" wrapText="1"/>
    </xf>
    <xf numFmtId="0" fontId="13" fillId="4" borderId="2" xfId="0" applyNumberFormat="1" applyFont="1" applyFill="1" applyBorder="1" applyAlignment="1" applyProtection="1">
      <alignment horizontal="left" vertical="center" wrapText="1"/>
    </xf>
    <xf numFmtId="0" fontId="13" fillId="4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53" fillId="2" borderId="1" xfId="0" applyNumberFormat="1" applyFont="1" applyFill="1" applyBorder="1" applyAlignment="1" applyProtection="1">
      <alignment horizontal="left" vertical="center" wrapText="1"/>
    </xf>
    <xf numFmtId="0" fontId="53" fillId="2" borderId="2" xfId="0" applyNumberFormat="1" applyFont="1" applyFill="1" applyBorder="1" applyAlignment="1" applyProtection="1">
      <alignment horizontal="left" vertical="center" wrapText="1"/>
    </xf>
    <xf numFmtId="0" fontId="53" fillId="2" borderId="3" xfId="0" applyNumberFormat="1" applyFont="1" applyFill="1" applyBorder="1" applyAlignment="1" applyProtection="1">
      <alignment horizontal="left" vertical="center" wrapText="1"/>
    </xf>
    <xf numFmtId="0" fontId="52" fillId="2" borderId="1" xfId="0" applyNumberFormat="1" applyFont="1" applyFill="1" applyBorder="1" applyAlignment="1" applyProtection="1">
      <alignment horizontal="left" vertical="center" wrapText="1"/>
    </xf>
    <xf numFmtId="0" fontId="52" fillId="2" borderId="2" xfId="0" applyNumberFormat="1" applyFont="1" applyFill="1" applyBorder="1" applyAlignment="1" applyProtection="1">
      <alignment horizontal="left" vertical="center" wrapText="1"/>
    </xf>
    <xf numFmtId="0" fontId="52" fillId="2" borderId="3" xfId="0" applyNumberFormat="1" applyFont="1" applyFill="1" applyBorder="1" applyAlignment="1" applyProtection="1">
      <alignment horizontal="left" vertical="center" wrapText="1"/>
    </xf>
    <xf numFmtId="0" fontId="49" fillId="2" borderId="1" xfId="0" applyNumberFormat="1" applyFont="1" applyFill="1" applyBorder="1" applyAlignment="1" applyProtection="1">
      <alignment horizontal="center" vertical="center" wrapText="1"/>
    </xf>
    <xf numFmtId="0" fontId="49" fillId="2" borderId="2" xfId="0" applyNumberFormat="1" applyFont="1" applyFill="1" applyBorder="1" applyAlignment="1" applyProtection="1">
      <alignment horizontal="center" vertical="center" wrapText="1"/>
    </xf>
    <xf numFmtId="0" fontId="49" fillId="2" borderId="3" xfId="0" applyNumberFormat="1" applyFont="1" applyFill="1" applyBorder="1" applyAlignment="1" applyProtection="1">
      <alignment horizontal="center" vertical="center" wrapText="1"/>
    </xf>
    <xf numFmtId="0" fontId="52" fillId="2" borderId="1" xfId="0" applyNumberFormat="1" applyFont="1" applyFill="1" applyBorder="1" applyAlignment="1" applyProtection="1">
      <alignment horizontal="center" vertical="center" wrapText="1"/>
    </xf>
    <xf numFmtId="0" fontId="52" fillId="2" borderId="2" xfId="0" applyNumberFormat="1" applyFont="1" applyFill="1" applyBorder="1" applyAlignment="1" applyProtection="1">
      <alignment horizontal="center" vertical="center" wrapText="1"/>
    </xf>
    <xf numFmtId="0" fontId="52" fillId="2" borderId="3" xfId="0" applyNumberFormat="1" applyFont="1" applyFill="1" applyBorder="1" applyAlignment="1" applyProtection="1">
      <alignment horizontal="center" vertical="center" wrapText="1"/>
    </xf>
    <xf numFmtId="0" fontId="52" fillId="7" borderId="1" xfId="0" applyNumberFormat="1" applyFont="1" applyFill="1" applyBorder="1" applyAlignment="1" applyProtection="1">
      <alignment horizontal="left" vertical="center" wrapText="1"/>
    </xf>
    <xf numFmtId="0" fontId="52" fillId="7" borderId="2" xfId="0" applyNumberFormat="1" applyFont="1" applyFill="1" applyBorder="1" applyAlignment="1" applyProtection="1">
      <alignment horizontal="left" vertical="center" wrapText="1"/>
    </xf>
    <xf numFmtId="0" fontId="52" fillId="7" borderId="3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</cellXfs>
  <cellStyles count="9">
    <cellStyle name="Normal 2" xfId="1" xr:uid="{00000000-0005-0000-0000-000031000000}"/>
    <cellStyle name="Normalno" xfId="0" builtinId="0"/>
    <cellStyle name="Normalno 2" xfId="2" xr:uid="{00000000-0005-0000-0000-000032000000}"/>
    <cellStyle name="Normalno 2 2" xfId="3" xr:uid="{00000000-0005-0000-0000-000033000000}"/>
    <cellStyle name="Normalno 3" xfId="4" xr:uid="{00000000-0005-0000-0000-000034000000}"/>
    <cellStyle name="Normalno 3 2" xfId="5" xr:uid="{00000000-0005-0000-0000-000035000000}"/>
    <cellStyle name="Normalno 3 3" xfId="6" xr:uid="{00000000-0005-0000-0000-000036000000}"/>
    <cellStyle name="Normalno 4" xfId="7" xr:uid="{00000000-0005-0000-0000-000037000000}"/>
    <cellStyle name="Obično_List10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zoomScale="130" zoomScaleNormal="130" workbookViewId="0">
      <selection activeCell="N6" sqref="N6"/>
    </sheetView>
  </sheetViews>
  <sheetFormatPr defaultColWidth="9" defaultRowHeight="15"/>
  <cols>
    <col min="6" max="6" width="16.85546875" customWidth="1"/>
    <col min="7" max="7" width="18" customWidth="1"/>
    <col min="8" max="8" width="19" customWidth="1"/>
    <col min="9" max="9" width="19.28515625" customWidth="1"/>
    <col min="10" max="10" width="12" style="80" customWidth="1"/>
    <col min="11" max="11" width="11.5703125" style="80" customWidth="1"/>
  </cols>
  <sheetData>
    <row r="1" spans="2:11" ht="42" customHeight="1">
      <c r="B1" s="245" t="s">
        <v>0</v>
      </c>
      <c r="C1" s="245"/>
      <c r="D1" s="245"/>
      <c r="E1" s="245"/>
      <c r="F1" s="245"/>
      <c r="G1" s="245"/>
      <c r="H1" s="245"/>
      <c r="I1" s="245"/>
      <c r="J1" s="245"/>
      <c r="K1" s="245"/>
    </row>
    <row r="2" spans="2:11" ht="15.75" customHeight="1">
      <c r="B2" s="245" t="s">
        <v>1</v>
      </c>
      <c r="C2" s="245"/>
      <c r="D2" s="245"/>
      <c r="E2" s="245"/>
      <c r="F2" s="245"/>
      <c r="G2" s="245"/>
      <c r="H2" s="245"/>
      <c r="I2" s="245"/>
      <c r="J2" s="245"/>
      <c r="K2" s="245"/>
    </row>
    <row r="3" spans="2:11" ht="6.75" customHeight="1">
      <c r="B3" s="246"/>
      <c r="C3" s="246"/>
      <c r="D3" s="246"/>
      <c r="E3" s="146"/>
      <c r="F3" s="146"/>
      <c r="G3" s="146"/>
      <c r="H3" s="146"/>
      <c r="I3" s="163"/>
      <c r="J3" s="164"/>
      <c r="K3" s="165"/>
    </row>
    <row r="4" spans="2:11" ht="18" customHeight="1">
      <c r="B4" s="245" t="s">
        <v>2</v>
      </c>
      <c r="C4" s="245"/>
      <c r="D4" s="245"/>
      <c r="E4" s="245"/>
      <c r="F4" s="245"/>
      <c r="G4" s="245"/>
      <c r="H4" s="245"/>
      <c r="I4" s="245"/>
      <c r="J4" s="245"/>
      <c r="K4" s="245"/>
    </row>
    <row r="5" spans="2:11" ht="18" customHeight="1">
      <c r="B5" s="145"/>
      <c r="C5" s="147"/>
      <c r="D5" s="147"/>
      <c r="E5" s="147"/>
      <c r="F5" s="147"/>
      <c r="G5" s="147"/>
      <c r="H5" s="147"/>
      <c r="I5" s="147"/>
      <c r="J5" s="166"/>
      <c r="K5" s="165"/>
    </row>
    <row r="6" spans="2:11">
      <c r="B6" s="238" t="s">
        <v>3</v>
      </c>
      <c r="C6" s="238"/>
      <c r="D6" s="238"/>
      <c r="E6" s="238"/>
      <c r="F6" s="238"/>
      <c r="G6" s="148"/>
      <c r="H6" s="148"/>
      <c r="I6" s="148"/>
      <c r="J6" s="167"/>
      <c r="K6" s="165"/>
    </row>
    <row r="7" spans="2:11" ht="25.5">
      <c r="B7" s="239" t="s">
        <v>4</v>
      </c>
      <c r="C7" s="240"/>
      <c r="D7" s="240"/>
      <c r="E7" s="240"/>
      <c r="F7" s="241"/>
      <c r="G7" s="178" t="s">
        <v>5</v>
      </c>
      <c r="H7" s="149" t="s">
        <v>6</v>
      </c>
      <c r="I7" s="178" t="s">
        <v>7</v>
      </c>
      <c r="J7" s="149" t="s">
        <v>8</v>
      </c>
      <c r="K7" s="149" t="s">
        <v>9</v>
      </c>
    </row>
    <row r="8" spans="2:11" s="143" customFormat="1" ht="11.25">
      <c r="B8" s="226">
        <v>1</v>
      </c>
      <c r="C8" s="226"/>
      <c r="D8" s="226"/>
      <c r="E8" s="226"/>
      <c r="F8" s="227"/>
      <c r="G8" s="150">
        <v>2</v>
      </c>
      <c r="H8" s="151">
        <v>3</v>
      </c>
      <c r="I8" s="151">
        <v>4</v>
      </c>
      <c r="J8" s="151" t="s">
        <v>10</v>
      </c>
      <c r="K8" s="151" t="s">
        <v>11</v>
      </c>
    </row>
    <row r="9" spans="2:11">
      <c r="B9" s="242" t="s">
        <v>12</v>
      </c>
      <c r="C9" s="222"/>
      <c r="D9" s="222"/>
      <c r="E9" s="222"/>
      <c r="F9" s="243"/>
      <c r="G9" s="153">
        <f>G10+G11</f>
        <v>1246021.3999999999</v>
      </c>
      <c r="H9" s="153">
        <f t="shared" ref="H9:I9" si="0">H10+H11</f>
        <v>1480336.45</v>
      </c>
      <c r="I9" s="153">
        <f t="shared" si="0"/>
        <v>1357867.57</v>
      </c>
      <c r="J9" s="168">
        <f>(I9/G9)*100</f>
        <v>108.97626397106825</v>
      </c>
      <c r="K9" s="168">
        <f>(I9/H9)*100</f>
        <v>91.726956395622096</v>
      </c>
    </row>
    <row r="10" spans="2:11">
      <c r="B10" s="228" t="s">
        <v>13</v>
      </c>
      <c r="C10" s="231"/>
      <c r="D10" s="231"/>
      <c r="E10" s="231"/>
      <c r="F10" s="237"/>
      <c r="G10" s="130">
        <v>1246021.3999999999</v>
      </c>
      <c r="H10" s="130">
        <v>1480336.45</v>
      </c>
      <c r="I10" s="130">
        <v>1357867.57</v>
      </c>
      <c r="J10" s="169"/>
      <c r="K10" s="169"/>
    </row>
    <row r="11" spans="2:11">
      <c r="B11" s="244" t="s">
        <v>14</v>
      </c>
      <c r="C11" s="237"/>
      <c r="D11" s="237"/>
      <c r="E11" s="237"/>
      <c r="F11" s="237"/>
      <c r="G11" s="130"/>
      <c r="H11" s="130"/>
      <c r="I11" s="130"/>
      <c r="J11" s="169"/>
      <c r="K11" s="169"/>
    </row>
    <row r="12" spans="2:11">
      <c r="B12" s="154" t="s">
        <v>15</v>
      </c>
      <c r="C12" s="152"/>
      <c r="D12" s="152"/>
      <c r="E12" s="152"/>
      <c r="F12" s="152"/>
      <c r="G12" s="153">
        <f>G13+G14</f>
        <v>1201990.0900000001</v>
      </c>
      <c r="H12" s="153">
        <f t="shared" ref="H12:I12" si="1">H13+H14</f>
        <v>1510415.2</v>
      </c>
      <c r="I12" s="153">
        <f t="shared" si="1"/>
        <v>1514779.24</v>
      </c>
      <c r="J12" s="168">
        <f>(I12/G12)*100</f>
        <v>126.02260639270328</v>
      </c>
      <c r="K12" s="168">
        <f>(I12/H12)*100</f>
        <v>100.28892982538842</v>
      </c>
    </row>
    <row r="13" spans="2:11">
      <c r="B13" s="235" t="s">
        <v>16</v>
      </c>
      <c r="C13" s="231"/>
      <c r="D13" s="231"/>
      <c r="E13" s="231"/>
      <c r="F13" s="231"/>
      <c r="G13" s="130">
        <v>1199953.81</v>
      </c>
      <c r="H13" s="130">
        <v>1484957.14</v>
      </c>
      <c r="I13" s="130">
        <v>1513462.33</v>
      </c>
      <c r="J13" s="170"/>
      <c r="K13" s="170"/>
    </row>
    <row r="14" spans="2:11">
      <c r="B14" s="236" t="s">
        <v>17</v>
      </c>
      <c r="C14" s="237"/>
      <c r="D14" s="237"/>
      <c r="E14" s="237"/>
      <c r="F14" s="237"/>
      <c r="G14" s="155">
        <v>2036.28</v>
      </c>
      <c r="H14" s="155">
        <v>25458.06</v>
      </c>
      <c r="I14" s="155">
        <v>1316.91</v>
      </c>
      <c r="J14" s="170"/>
      <c r="K14" s="170"/>
    </row>
    <row r="15" spans="2:11">
      <c r="B15" s="221" t="s">
        <v>18</v>
      </c>
      <c r="C15" s="222"/>
      <c r="D15" s="222"/>
      <c r="E15" s="222"/>
      <c r="F15" s="222"/>
      <c r="G15" s="153">
        <f>G9-G12</f>
        <v>44031.309999999801</v>
      </c>
      <c r="H15" s="153">
        <v>30078.75</v>
      </c>
      <c r="I15" s="153">
        <v>-156911.67000000001</v>
      </c>
      <c r="J15" s="171"/>
      <c r="K15" s="171"/>
    </row>
    <row r="16" spans="2:11" ht="18">
      <c r="B16" s="146"/>
      <c r="C16" s="156"/>
      <c r="D16" s="156"/>
      <c r="E16" s="156"/>
      <c r="F16" s="156"/>
      <c r="G16" s="156"/>
      <c r="H16" s="156"/>
      <c r="I16" s="172"/>
      <c r="J16" s="173"/>
      <c r="K16" s="173"/>
    </row>
    <row r="17" spans="1:42" ht="18" customHeight="1">
      <c r="B17" s="238" t="s">
        <v>19</v>
      </c>
      <c r="C17" s="238"/>
      <c r="D17" s="238"/>
      <c r="E17" s="238"/>
      <c r="F17" s="238"/>
      <c r="G17" s="156"/>
      <c r="H17" s="156"/>
      <c r="I17" s="172"/>
      <c r="J17" s="173"/>
      <c r="K17" s="173"/>
    </row>
    <row r="18" spans="1:42" ht="25.5">
      <c r="B18" s="239" t="s">
        <v>4</v>
      </c>
      <c r="C18" s="240"/>
      <c r="D18" s="240"/>
      <c r="E18" s="240"/>
      <c r="F18" s="241"/>
      <c r="G18" s="178" t="s">
        <v>5</v>
      </c>
      <c r="H18" s="149" t="s">
        <v>6</v>
      </c>
      <c r="I18" s="178" t="s">
        <v>7</v>
      </c>
      <c r="J18" s="149" t="s">
        <v>8</v>
      </c>
      <c r="K18" s="149" t="s">
        <v>9</v>
      </c>
    </row>
    <row r="19" spans="1:42" s="143" customFormat="1">
      <c r="B19" s="226">
        <v>1</v>
      </c>
      <c r="C19" s="226"/>
      <c r="D19" s="226"/>
      <c r="E19" s="226"/>
      <c r="F19" s="227"/>
      <c r="G19" s="150">
        <v>2</v>
      </c>
      <c r="H19" s="151">
        <v>3</v>
      </c>
      <c r="I19" s="151">
        <v>4</v>
      </c>
      <c r="J19" s="151" t="s">
        <v>10</v>
      </c>
      <c r="K19" s="151" t="s">
        <v>11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>
      <c r="A20" s="143"/>
      <c r="B20" s="228" t="s">
        <v>20</v>
      </c>
      <c r="C20" s="229"/>
      <c r="D20" s="229"/>
      <c r="E20" s="229"/>
      <c r="F20" s="230"/>
      <c r="G20" s="155">
        <v>0</v>
      </c>
      <c r="H20" s="155">
        <v>0</v>
      </c>
      <c r="I20" s="155">
        <v>0</v>
      </c>
      <c r="J20" s="174"/>
      <c r="K20" s="174"/>
    </row>
    <row r="21" spans="1:42">
      <c r="A21" s="143"/>
      <c r="B21" s="228" t="s">
        <v>21</v>
      </c>
      <c r="C21" s="231"/>
      <c r="D21" s="231"/>
      <c r="E21" s="231"/>
      <c r="F21" s="231"/>
      <c r="G21" s="155">
        <v>0</v>
      </c>
      <c r="H21" s="155">
        <v>0</v>
      </c>
      <c r="I21" s="155">
        <v>0</v>
      </c>
      <c r="J21" s="174"/>
      <c r="K21" s="174"/>
    </row>
    <row r="22" spans="1:42" s="144" customFormat="1" ht="15" customHeight="1">
      <c r="A22" s="143"/>
      <c r="B22" s="232" t="s">
        <v>22</v>
      </c>
      <c r="C22" s="233"/>
      <c r="D22" s="233"/>
      <c r="E22" s="233"/>
      <c r="F22" s="234"/>
      <c r="G22" s="153">
        <f>G20-G21</f>
        <v>0</v>
      </c>
      <c r="H22" s="153">
        <f t="shared" ref="H22:I22" si="2">H20-H21</f>
        <v>0</v>
      </c>
      <c r="I22" s="153">
        <f t="shared" si="2"/>
        <v>0</v>
      </c>
      <c r="J22" s="175"/>
      <c r="K22" s="175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44" customFormat="1" ht="15" customHeight="1">
      <c r="A23" s="143"/>
      <c r="B23" s="232" t="s">
        <v>23</v>
      </c>
      <c r="C23" s="233"/>
      <c r="D23" s="233"/>
      <c r="E23" s="233"/>
      <c r="F23" s="234"/>
      <c r="G23" s="153">
        <v>44031.31</v>
      </c>
      <c r="H23" s="153">
        <v>30078.75</v>
      </c>
      <c r="I23" s="153">
        <v>30078.75</v>
      </c>
      <c r="J23" s="175"/>
      <c r="K23" s="17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>
      <c r="A24" s="143"/>
      <c r="B24" s="221" t="s">
        <v>24</v>
      </c>
      <c r="C24" s="222"/>
      <c r="D24" s="222"/>
      <c r="E24" s="222"/>
      <c r="F24" s="222"/>
      <c r="G24" s="153">
        <v>44031.31</v>
      </c>
      <c r="H24" s="153">
        <v>0</v>
      </c>
      <c r="I24" s="153">
        <v>-126832.92</v>
      </c>
      <c r="J24" s="175"/>
      <c r="K24" s="175"/>
    </row>
    <row r="25" spans="1:42" ht="15.75">
      <c r="B25" s="157"/>
      <c r="C25" s="158"/>
      <c r="D25" s="158"/>
      <c r="E25" s="158"/>
      <c r="F25" s="158"/>
      <c r="G25" s="159"/>
      <c r="H25" s="159"/>
      <c r="I25" s="159"/>
      <c r="J25" s="176"/>
      <c r="K25" s="165"/>
    </row>
    <row r="26" spans="1:42" ht="15.75">
      <c r="B26" s="223" t="s">
        <v>25</v>
      </c>
      <c r="C26" s="224"/>
      <c r="D26" s="224"/>
      <c r="E26" s="224"/>
      <c r="F26" s="224"/>
      <c r="G26" s="224"/>
      <c r="H26" s="224"/>
      <c r="I26" s="224"/>
      <c r="J26" s="224"/>
      <c r="K26" s="224"/>
    </row>
    <row r="27" spans="1:42" ht="15.75">
      <c r="B27" s="160"/>
      <c r="C27" s="161"/>
      <c r="D27" s="161"/>
      <c r="E27" s="161"/>
      <c r="F27" s="161"/>
      <c r="G27" s="162"/>
      <c r="H27" s="162"/>
      <c r="I27" s="162"/>
      <c r="J27" s="177"/>
    </row>
    <row r="28" spans="1:42" ht="15" customHeight="1">
      <c r="B28" s="225" t="s">
        <v>26</v>
      </c>
      <c r="C28" s="225"/>
      <c r="D28" s="225"/>
      <c r="E28" s="225"/>
      <c r="F28" s="225"/>
      <c r="G28" s="225"/>
      <c r="H28" s="225"/>
      <c r="I28" s="225"/>
      <c r="J28" s="225"/>
      <c r="K28" s="225"/>
    </row>
    <row r="29" spans="1:42">
      <c r="B29" s="225" t="s">
        <v>27</v>
      </c>
      <c r="C29" s="225"/>
      <c r="D29" s="225"/>
      <c r="E29" s="225"/>
      <c r="F29" s="225"/>
      <c r="G29" s="225"/>
      <c r="H29" s="225"/>
      <c r="I29" s="225"/>
      <c r="J29" s="225"/>
      <c r="K29" s="225"/>
    </row>
    <row r="30" spans="1:42" ht="15" customHeight="1">
      <c r="B30" s="225" t="s">
        <v>28</v>
      </c>
      <c r="C30" s="225"/>
      <c r="D30" s="225"/>
      <c r="E30" s="225"/>
      <c r="F30" s="225"/>
      <c r="G30" s="225"/>
      <c r="H30" s="225"/>
      <c r="I30" s="225"/>
      <c r="J30" s="225"/>
      <c r="K30" s="225"/>
    </row>
    <row r="31" spans="1:42" ht="36.75" customHeight="1"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spans="1:42" ht="15" customHeight="1">
      <c r="B32" s="220" t="s">
        <v>29</v>
      </c>
      <c r="C32" s="220"/>
      <c r="D32" s="220"/>
      <c r="E32" s="220"/>
      <c r="F32" s="220"/>
      <c r="G32" s="220"/>
      <c r="H32" s="220"/>
      <c r="I32" s="220"/>
      <c r="J32" s="220"/>
      <c r="K32" s="220"/>
    </row>
    <row r="33" spans="2:11">
      <c r="B33" s="220"/>
      <c r="C33" s="220"/>
      <c r="D33" s="220"/>
      <c r="E33" s="220"/>
      <c r="F33" s="220"/>
      <c r="G33" s="220"/>
      <c r="H33" s="220"/>
      <c r="I33" s="220"/>
      <c r="J33" s="220"/>
      <c r="K33" s="220"/>
    </row>
  </sheetData>
  <mergeCells count="26">
    <mergeCell ref="B1:K1"/>
    <mergeCell ref="B2:K2"/>
    <mergeCell ref="B3:D3"/>
    <mergeCell ref="B4:K4"/>
    <mergeCell ref="B6:F6"/>
    <mergeCell ref="B7:F7"/>
    <mergeCell ref="B8:F8"/>
    <mergeCell ref="B9:F9"/>
    <mergeCell ref="B10:F10"/>
    <mergeCell ref="B11:F11"/>
    <mergeCell ref="B13:F13"/>
    <mergeCell ref="B14:F14"/>
    <mergeCell ref="B15:F15"/>
    <mergeCell ref="B17:F17"/>
    <mergeCell ref="B18:F18"/>
    <mergeCell ref="B19:F19"/>
    <mergeCell ref="B20:F20"/>
    <mergeCell ref="B21:F21"/>
    <mergeCell ref="B22:F22"/>
    <mergeCell ref="B23:F23"/>
    <mergeCell ref="B32:K33"/>
    <mergeCell ref="B24:F24"/>
    <mergeCell ref="B26:K26"/>
    <mergeCell ref="B28:K28"/>
    <mergeCell ref="B29:K29"/>
    <mergeCell ref="B30:K31"/>
  </mergeCells>
  <pageMargins left="0.7" right="0.7" top="0.75" bottom="0.75" header="0.3" footer="0.3"/>
  <pageSetup paperSize="9" scale="9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5"/>
  <sheetViews>
    <sheetView tabSelected="1" zoomScale="150" zoomScaleNormal="150" workbookViewId="0">
      <selection activeCell="G52" sqref="G52"/>
    </sheetView>
  </sheetViews>
  <sheetFormatPr defaultColWidth="9" defaultRowHeight="15"/>
  <cols>
    <col min="1" max="1" width="7.42578125" customWidth="1"/>
    <col min="2" max="2" width="8.42578125" customWidth="1"/>
    <col min="3" max="3" width="7.7109375" customWidth="1"/>
    <col min="4" max="4" width="34.140625" customWidth="1"/>
    <col min="5" max="5" width="23.5703125" customWidth="1"/>
    <col min="6" max="7" width="23.28515625" customWidth="1"/>
    <col min="8" max="8" width="14.5703125" style="80" customWidth="1"/>
    <col min="9" max="9" width="14.140625" customWidth="1"/>
  </cols>
  <sheetData>
    <row r="1" spans="1:11" ht="42" customHeight="1">
      <c r="A1" s="258" t="s">
        <v>30</v>
      </c>
      <c r="B1" s="258"/>
      <c r="C1" s="258"/>
      <c r="D1" s="258"/>
      <c r="E1" s="258"/>
      <c r="F1" s="258"/>
      <c r="G1" s="258"/>
      <c r="H1" s="258"/>
      <c r="I1" s="33"/>
      <c r="J1" s="33"/>
      <c r="K1" s="33"/>
    </row>
    <row r="2" spans="1:11" ht="18" customHeight="1">
      <c r="A2" s="8"/>
      <c r="B2" s="8"/>
      <c r="C2" s="8"/>
      <c r="D2" s="8"/>
      <c r="E2" s="8"/>
      <c r="F2" s="8"/>
      <c r="G2" s="8"/>
      <c r="H2" s="8"/>
    </row>
    <row r="3" spans="1:11" ht="15.75">
      <c r="A3" s="256" t="s">
        <v>1</v>
      </c>
      <c r="B3" s="256"/>
      <c r="C3" s="256"/>
      <c r="D3" s="256"/>
      <c r="E3" s="256"/>
      <c r="F3" s="256"/>
      <c r="G3" s="259"/>
      <c r="H3" s="259"/>
    </row>
    <row r="4" spans="1:11" ht="18">
      <c r="A4" s="8"/>
      <c r="B4" s="8"/>
      <c r="C4" s="8"/>
      <c r="D4" s="8"/>
      <c r="E4" s="8"/>
      <c r="F4" s="8"/>
      <c r="G4" s="9"/>
      <c r="H4" s="81"/>
    </row>
    <row r="5" spans="1:11" ht="18" customHeight="1">
      <c r="A5" s="256" t="s">
        <v>31</v>
      </c>
      <c r="B5" s="260"/>
      <c r="C5" s="260"/>
      <c r="D5" s="260"/>
      <c r="E5" s="260"/>
      <c r="F5" s="260"/>
      <c r="G5" s="260"/>
      <c r="H5" s="260"/>
    </row>
    <row r="6" spans="1:11" ht="18">
      <c r="A6" s="8"/>
      <c r="B6" s="8"/>
      <c r="C6" s="8"/>
      <c r="D6" s="8"/>
      <c r="E6" s="8"/>
      <c r="F6" s="8"/>
      <c r="G6" s="9"/>
      <c r="H6" s="81"/>
    </row>
    <row r="7" spans="1:11" ht="15.75">
      <c r="A7" s="256" t="s">
        <v>32</v>
      </c>
      <c r="B7" s="257"/>
      <c r="C7" s="257"/>
      <c r="D7" s="257"/>
      <c r="E7" s="257"/>
      <c r="F7" s="257"/>
      <c r="G7" s="257"/>
      <c r="H7" s="257"/>
    </row>
    <row r="8" spans="1:11" ht="18">
      <c r="A8" s="8"/>
      <c r="B8" s="8"/>
      <c r="C8" s="8"/>
      <c r="D8" s="8"/>
      <c r="E8" s="8"/>
      <c r="F8" s="13"/>
      <c r="G8" s="13"/>
      <c r="H8" s="13"/>
      <c r="I8" s="12"/>
    </row>
    <row r="9" spans="1:11" ht="24.75" customHeight="1">
      <c r="A9" s="247" t="s">
        <v>4</v>
      </c>
      <c r="B9" s="248"/>
      <c r="C9" s="248"/>
      <c r="D9" s="249"/>
      <c r="E9" s="179" t="s">
        <v>33</v>
      </c>
      <c r="F9" s="15" t="s">
        <v>6</v>
      </c>
      <c r="G9" s="179" t="s">
        <v>7</v>
      </c>
      <c r="H9" s="15" t="s">
        <v>8</v>
      </c>
      <c r="I9" s="15" t="s">
        <v>9</v>
      </c>
    </row>
    <row r="10" spans="1:11">
      <c r="A10" s="253">
        <v>1</v>
      </c>
      <c r="B10" s="254"/>
      <c r="C10" s="254"/>
      <c r="D10" s="255"/>
      <c r="E10" s="70">
        <v>2</v>
      </c>
      <c r="F10" s="60">
        <v>3</v>
      </c>
      <c r="G10" s="60">
        <v>4</v>
      </c>
      <c r="H10" s="61" t="s">
        <v>10</v>
      </c>
      <c r="I10" s="61" t="s">
        <v>11</v>
      </c>
    </row>
    <row r="11" spans="1:11">
      <c r="A11" s="68"/>
      <c r="B11" s="69"/>
      <c r="C11" s="69"/>
      <c r="D11" s="14" t="s">
        <v>34</v>
      </c>
      <c r="E11" s="70"/>
      <c r="F11" s="60"/>
      <c r="G11" s="60"/>
      <c r="H11" s="61"/>
      <c r="I11" s="61"/>
    </row>
    <row r="12" spans="1:11" ht="15.75" customHeight="1">
      <c r="A12" s="82">
        <v>6</v>
      </c>
      <c r="B12" s="82"/>
      <c r="C12" s="82"/>
      <c r="D12" s="82" t="s">
        <v>35</v>
      </c>
      <c r="E12" s="83">
        <f>E13+E32+E36+E40+E49+E54</f>
        <v>1246021.3999999999</v>
      </c>
      <c r="F12" s="83">
        <f>F13+F32+F36+F40+F49+F54</f>
        <v>1480336.4499999997</v>
      </c>
      <c r="G12" s="83">
        <f>G13+G32+G36+G40+G49+G54</f>
        <v>1357867.57</v>
      </c>
      <c r="H12" s="84">
        <f t="shared" ref="H12:H29" si="0">(G12/E12)*100</f>
        <v>108.97626397106825</v>
      </c>
      <c r="I12" s="84">
        <f t="shared" ref="I12:I29" si="1">(G12/F12)*100</f>
        <v>91.726956395622111</v>
      </c>
    </row>
    <row r="13" spans="1:11" ht="25.5">
      <c r="A13" s="85"/>
      <c r="B13" s="86">
        <v>63</v>
      </c>
      <c r="C13" s="86"/>
      <c r="D13" s="86" t="s">
        <v>36</v>
      </c>
      <c r="E13" s="87">
        <f>E17+E23+E14</f>
        <v>1015324.54</v>
      </c>
      <c r="F13" s="87">
        <f>F17+F23+F14</f>
        <v>1284580.5299999998</v>
      </c>
      <c r="G13" s="87">
        <f>G17+G23+G14</f>
        <v>1126488.52</v>
      </c>
      <c r="H13" s="84">
        <f t="shared" si="0"/>
        <v>110.94861550376788</v>
      </c>
      <c r="I13" s="84">
        <f t="shared" si="1"/>
        <v>87.693102432433733</v>
      </c>
    </row>
    <row r="14" spans="1:11">
      <c r="A14" s="88"/>
      <c r="B14" s="89"/>
      <c r="C14" s="90">
        <v>51</v>
      </c>
      <c r="D14" s="180" t="s">
        <v>37</v>
      </c>
      <c r="E14" s="92">
        <f>E15</f>
        <v>0</v>
      </c>
      <c r="F14" s="92">
        <v>8752.14</v>
      </c>
      <c r="G14" s="92">
        <f>G15</f>
        <v>186.47</v>
      </c>
      <c r="H14" s="84" t="e">
        <f t="shared" si="0"/>
        <v>#DIV/0!</v>
      </c>
      <c r="I14" s="84">
        <f t="shared" si="1"/>
        <v>2.1305646390482784</v>
      </c>
    </row>
    <row r="15" spans="1:11" ht="22.5">
      <c r="A15" s="88"/>
      <c r="B15" s="88">
        <v>636</v>
      </c>
      <c r="C15" s="90"/>
      <c r="D15" s="181" t="s">
        <v>38</v>
      </c>
      <c r="E15" s="75">
        <v>0</v>
      </c>
      <c r="F15" s="75"/>
      <c r="G15" s="75">
        <f>G16</f>
        <v>186.47</v>
      </c>
      <c r="H15" s="84" t="e">
        <f t="shared" si="0"/>
        <v>#DIV/0!</v>
      </c>
      <c r="I15" s="84" t="e">
        <f t="shared" si="1"/>
        <v>#DIV/0!</v>
      </c>
    </row>
    <row r="16" spans="1:11" ht="22.5">
      <c r="A16" s="88"/>
      <c r="B16" s="89">
        <v>6361</v>
      </c>
      <c r="C16" s="89"/>
      <c r="D16" s="181" t="s">
        <v>39</v>
      </c>
      <c r="E16" s="75">
        <v>0</v>
      </c>
      <c r="F16" s="75"/>
      <c r="G16" s="75">
        <v>186.47</v>
      </c>
      <c r="H16" s="84" t="e">
        <f t="shared" si="0"/>
        <v>#DIV/0!</v>
      </c>
      <c r="I16" s="84" t="e">
        <f t="shared" si="1"/>
        <v>#DIV/0!</v>
      </c>
    </row>
    <row r="17" spans="1:9" s="76" customFormat="1">
      <c r="A17" s="91"/>
      <c r="B17" s="91"/>
      <c r="C17" s="91">
        <v>57</v>
      </c>
      <c r="D17" s="180" t="s">
        <v>37</v>
      </c>
      <c r="E17" s="93">
        <f>E18+E21</f>
        <v>1012522.4</v>
      </c>
      <c r="F17" s="93">
        <v>1223019.72</v>
      </c>
      <c r="G17" s="93">
        <f>G18+G21</f>
        <v>1114809.29</v>
      </c>
      <c r="H17" s="84">
        <f t="shared" si="0"/>
        <v>110.10218539362684</v>
      </c>
      <c r="I17" s="84">
        <f t="shared" si="1"/>
        <v>91.152192541915838</v>
      </c>
    </row>
    <row r="18" spans="1:9" ht="22.5">
      <c r="A18" s="94"/>
      <c r="B18" s="95">
        <v>636</v>
      </c>
      <c r="C18" s="96"/>
      <c r="D18" s="181" t="s">
        <v>38</v>
      </c>
      <c r="E18" s="97">
        <f>E19+E20</f>
        <v>1012522.4</v>
      </c>
      <c r="F18" s="73"/>
      <c r="G18" s="97">
        <f>G19+G20</f>
        <v>1114809.29</v>
      </c>
      <c r="H18" s="84">
        <f t="shared" si="0"/>
        <v>110.10218539362684</v>
      </c>
      <c r="I18" s="84" t="e">
        <f t="shared" si="1"/>
        <v>#DIV/0!</v>
      </c>
    </row>
    <row r="19" spans="1:9" ht="22.5">
      <c r="A19" s="94"/>
      <c r="B19" s="94">
        <v>6361</v>
      </c>
      <c r="C19" s="96"/>
      <c r="D19" s="181" t="s">
        <v>39</v>
      </c>
      <c r="E19" s="73">
        <v>1012422.41</v>
      </c>
      <c r="F19" s="73"/>
      <c r="G19" s="73">
        <v>1114809.29</v>
      </c>
      <c r="H19" s="84">
        <f t="shared" si="0"/>
        <v>110.11305942941345</v>
      </c>
      <c r="I19" s="84" t="e">
        <f t="shared" si="1"/>
        <v>#DIV/0!</v>
      </c>
    </row>
    <row r="20" spans="1:9" ht="22.5">
      <c r="A20" s="94"/>
      <c r="B20" s="94">
        <v>6362</v>
      </c>
      <c r="C20" s="96"/>
      <c r="D20" s="181" t="s">
        <v>40</v>
      </c>
      <c r="E20" s="73">
        <v>99.99</v>
      </c>
      <c r="F20" s="73"/>
      <c r="G20" s="73">
        <v>0</v>
      </c>
      <c r="H20" s="84">
        <f t="shared" si="0"/>
        <v>0</v>
      </c>
      <c r="I20" s="84" t="e">
        <f t="shared" si="1"/>
        <v>#DIV/0!</v>
      </c>
    </row>
    <row r="21" spans="1:9" ht="22.5">
      <c r="A21" s="94"/>
      <c r="B21" s="95">
        <v>639</v>
      </c>
      <c r="C21" s="96"/>
      <c r="D21" s="181" t="s">
        <v>41</v>
      </c>
      <c r="E21" s="97">
        <f>E22</f>
        <v>0</v>
      </c>
      <c r="F21" s="73"/>
      <c r="G21" s="97">
        <f>G22</f>
        <v>0</v>
      </c>
      <c r="H21" s="84" t="e">
        <f t="shared" si="0"/>
        <v>#DIV/0!</v>
      </c>
      <c r="I21" s="84" t="e">
        <f t="shared" si="1"/>
        <v>#DIV/0!</v>
      </c>
    </row>
    <row r="22" spans="1:9" ht="22.5">
      <c r="A22" s="94"/>
      <c r="B22" s="94">
        <v>6391</v>
      </c>
      <c r="C22" s="96"/>
      <c r="D22" s="181" t="s">
        <v>42</v>
      </c>
      <c r="E22" s="73">
        <v>0</v>
      </c>
      <c r="F22" s="73"/>
      <c r="G22" s="73">
        <v>0</v>
      </c>
      <c r="H22" s="84" t="e">
        <f t="shared" si="0"/>
        <v>#DIV/0!</v>
      </c>
      <c r="I22" s="84" t="e">
        <f t="shared" si="1"/>
        <v>#DIV/0!</v>
      </c>
    </row>
    <row r="23" spans="1:9" s="76" customFormat="1">
      <c r="A23" s="91"/>
      <c r="B23" s="91"/>
      <c r="C23" s="91">
        <v>5402</v>
      </c>
      <c r="D23" s="180" t="s">
        <v>43</v>
      </c>
      <c r="E23" s="93">
        <f>E29+E24</f>
        <v>2802.14</v>
      </c>
      <c r="F23" s="93">
        <v>52808.67</v>
      </c>
      <c r="G23" s="93">
        <f>G29+G24+G27</f>
        <v>11492.76</v>
      </c>
      <c r="H23" s="84">
        <f t="shared" si="0"/>
        <v>410.14224842441848</v>
      </c>
      <c r="I23" s="84">
        <f t="shared" si="1"/>
        <v>21.763017322723712</v>
      </c>
    </row>
    <row r="24" spans="1:9" s="76" customFormat="1" ht="22.5">
      <c r="A24" s="91"/>
      <c r="B24" s="95">
        <v>632</v>
      </c>
      <c r="C24" s="91"/>
      <c r="D24" s="181" t="s">
        <v>44</v>
      </c>
      <c r="E24" s="98">
        <f>E25+E26</f>
        <v>0</v>
      </c>
      <c r="F24" s="98"/>
      <c r="G24" s="98">
        <f t="shared" ref="G24" si="2">G25+G26</f>
        <v>0</v>
      </c>
      <c r="H24" s="84" t="e">
        <f t="shared" si="0"/>
        <v>#DIV/0!</v>
      </c>
      <c r="I24" s="84" t="e">
        <f t="shared" si="1"/>
        <v>#DIV/0!</v>
      </c>
    </row>
    <row r="25" spans="1:9" s="76" customFormat="1">
      <c r="A25" s="91"/>
      <c r="B25" s="94">
        <v>6321</v>
      </c>
      <c r="C25" s="91"/>
      <c r="D25" s="181" t="s">
        <v>45</v>
      </c>
      <c r="E25" s="99"/>
      <c r="F25" s="99"/>
      <c r="G25" s="99">
        <v>0</v>
      </c>
      <c r="H25" s="84" t="e">
        <f t="shared" si="0"/>
        <v>#DIV/0!</v>
      </c>
      <c r="I25" s="84" t="e">
        <f t="shared" si="1"/>
        <v>#DIV/0!</v>
      </c>
    </row>
    <row r="26" spans="1:9" s="76" customFormat="1" ht="22.5">
      <c r="A26" s="91"/>
      <c r="B26" s="94">
        <v>6322</v>
      </c>
      <c r="C26" s="91"/>
      <c r="D26" s="181" t="s">
        <v>46</v>
      </c>
      <c r="E26" s="99"/>
      <c r="F26" s="99"/>
      <c r="G26" s="99">
        <v>0</v>
      </c>
      <c r="H26" s="84" t="e">
        <f t="shared" si="0"/>
        <v>#DIV/0!</v>
      </c>
      <c r="I26" s="84" t="e">
        <f t="shared" si="1"/>
        <v>#DIV/0!</v>
      </c>
    </row>
    <row r="27" spans="1:9" s="76" customFormat="1">
      <c r="A27" s="91"/>
      <c r="B27" s="218">
        <v>638</v>
      </c>
      <c r="C27" s="91"/>
      <c r="D27" s="216" t="s">
        <v>248</v>
      </c>
      <c r="E27" s="99"/>
      <c r="F27" s="99"/>
      <c r="G27" s="219">
        <f>G28</f>
        <v>7763.8</v>
      </c>
      <c r="H27" s="84"/>
      <c r="I27" s="84"/>
    </row>
    <row r="28" spans="1:9" s="76" customFormat="1">
      <c r="A28" s="91"/>
      <c r="B28" s="94">
        <v>6381</v>
      </c>
      <c r="C28" s="91"/>
      <c r="D28" s="216" t="s">
        <v>249</v>
      </c>
      <c r="E28" s="99"/>
      <c r="F28" s="99"/>
      <c r="G28" s="99">
        <v>7763.8</v>
      </c>
      <c r="H28" s="84"/>
      <c r="I28" s="84"/>
    </row>
    <row r="29" spans="1:9" s="77" customFormat="1" ht="22.5">
      <c r="A29" s="94"/>
      <c r="B29" s="95">
        <v>639</v>
      </c>
      <c r="C29" s="94"/>
      <c r="D29" s="181" t="s">
        <v>41</v>
      </c>
      <c r="E29" s="97">
        <f>E30+E31</f>
        <v>2802.14</v>
      </c>
      <c r="F29" s="73"/>
      <c r="G29" s="97">
        <f>G30+G31</f>
        <v>3728.96</v>
      </c>
      <c r="H29" s="84">
        <f t="shared" si="0"/>
        <v>133.0754352030948</v>
      </c>
      <c r="I29" s="84" t="e">
        <f t="shared" si="1"/>
        <v>#DIV/0!</v>
      </c>
    </row>
    <row r="30" spans="1:9" s="77" customFormat="1" ht="22.5">
      <c r="A30" s="94"/>
      <c r="B30" s="94">
        <v>6391</v>
      </c>
      <c r="C30" s="94"/>
      <c r="D30" s="181" t="s">
        <v>42</v>
      </c>
      <c r="E30" s="73">
        <v>0</v>
      </c>
      <c r="F30" s="73"/>
      <c r="G30" s="73">
        <v>0</v>
      </c>
      <c r="H30" s="84"/>
      <c r="I30" s="84"/>
    </row>
    <row r="31" spans="1:9" s="77" customFormat="1" ht="33.75">
      <c r="A31" s="94"/>
      <c r="B31" s="94">
        <v>6393</v>
      </c>
      <c r="C31" s="94"/>
      <c r="D31" s="181" t="s">
        <v>47</v>
      </c>
      <c r="E31" s="73">
        <v>2802.14</v>
      </c>
      <c r="F31" s="73"/>
      <c r="G31" s="73">
        <v>3728.96</v>
      </c>
      <c r="H31" s="84">
        <f t="shared" ref="H31:H57" si="3">(G31/E31)*100</f>
        <v>133.0754352030948</v>
      </c>
      <c r="I31" s="84" t="e">
        <f t="shared" ref="I31:I57" si="4">(G31/F31)*100</f>
        <v>#DIV/0!</v>
      </c>
    </row>
    <row r="32" spans="1:9">
      <c r="A32" s="100"/>
      <c r="B32" s="100">
        <v>64</v>
      </c>
      <c r="C32" s="101"/>
      <c r="D32" s="182" t="s">
        <v>48</v>
      </c>
      <c r="E32" s="87">
        <f t="shared" ref="E32:G32" si="5">E33</f>
        <v>3196.89</v>
      </c>
      <c r="F32" s="87">
        <f t="shared" si="5"/>
        <v>0</v>
      </c>
      <c r="G32" s="87">
        <f t="shared" si="5"/>
        <v>0</v>
      </c>
      <c r="H32" s="84">
        <f t="shared" si="3"/>
        <v>0</v>
      </c>
      <c r="I32" s="84" t="e">
        <f t="shared" si="4"/>
        <v>#DIV/0!</v>
      </c>
    </row>
    <row r="33" spans="1:9" s="76" customFormat="1">
      <c r="A33" s="91"/>
      <c r="B33" s="91"/>
      <c r="C33" s="91">
        <v>31</v>
      </c>
      <c r="D33" s="180" t="s">
        <v>49</v>
      </c>
      <c r="E33" s="93">
        <f>E34</f>
        <v>3196.89</v>
      </c>
      <c r="F33" s="93"/>
      <c r="G33" s="93">
        <f>G34</f>
        <v>0</v>
      </c>
      <c r="H33" s="84">
        <f t="shared" si="3"/>
        <v>0</v>
      </c>
      <c r="I33" s="84" t="e">
        <f t="shared" si="4"/>
        <v>#DIV/0!</v>
      </c>
    </row>
    <row r="34" spans="1:9">
      <c r="A34" s="94"/>
      <c r="B34" s="95">
        <v>641</v>
      </c>
      <c r="C34" s="96"/>
      <c r="D34" s="183" t="s">
        <v>50</v>
      </c>
      <c r="E34" s="97">
        <f>E35</f>
        <v>3196.89</v>
      </c>
      <c r="F34" s="73"/>
      <c r="G34" s="97">
        <f>G35</f>
        <v>0</v>
      </c>
      <c r="H34" s="84">
        <f t="shared" si="3"/>
        <v>0</v>
      </c>
      <c r="I34" s="84" t="e">
        <f t="shared" si="4"/>
        <v>#DIV/0!</v>
      </c>
    </row>
    <row r="35" spans="1:9" ht="22.5">
      <c r="A35" s="94"/>
      <c r="B35" s="94">
        <v>6413</v>
      </c>
      <c r="C35" s="96"/>
      <c r="D35" s="181" t="s">
        <v>51</v>
      </c>
      <c r="E35" s="73">
        <v>3196.89</v>
      </c>
      <c r="F35" s="73"/>
      <c r="G35" s="73">
        <v>0</v>
      </c>
      <c r="H35" s="84">
        <f t="shared" si="3"/>
        <v>0</v>
      </c>
      <c r="I35" s="84" t="e">
        <f t="shared" si="4"/>
        <v>#DIV/0!</v>
      </c>
    </row>
    <row r="36" spans="1:9" ht="58.5" customHeight="1">
      <c r="A36" s="100"/>
      <c r="B36" s="100">
        <v>65</v>
      </c>
      <c r="C36" s="101"/>
      <c r="D36" s="184" t="s">
        <v>52</v>
      </c>
      <c r="E36" s="87">
        <f t="shared" ref="E36" si="6">E37</f>
        <v>34572.44</v>
      </c>
      <c r="F36" s="87">
        <f>F37</f>
        <v>29211.43</v>
      </c>
      <c r="G36" s="87">
        <f>G37</f>
        <v>36356.14</v>
      </c>
      <c r="H36" s="84">
        <f t="shared" si="3"/>
        <v>105.159311868066</v>
      </c>
      <c r="I36" s="84">
        <f t="shared" si="4"/>
        <v>124.4586108930648</v>
      </c>
    </row>
    <row r="37" spans="1:9" s="76" customFormat="1">
      <c r="A37" s="91"/>
      <c r="B37" s="91"/>
      <c r="C37" s="91">
        <v>41</v>
      </c>
      <c r="D37" s="180" t="s">
        <v>53</v>
      </c>
      <c r="E37" s="93">
        <f>E38</f>
        <v>34572.44</v>
      </c>
      <c r="F37" s="93">
        <v>29211.43</v>
      </c>
      <c r="G37" s="93">
        <f>G38</f>
        <v>36356.14</v>
      </c>
      <c r="H37" s="84">
        <f t="shared" si="3"/>
        <v>105.159311868066</v>
      </c>
      <c r="I37" s="84">
        <f t="shared" si="4"/>
        <v>124.4586108930648</v>
      </c>
    </row>
    <row r="38" spans="1:9">
      <c r="A38" s="94"/>
      <c r="B38" s="95">
        <v>652</v>
      </c>
      <c r="C38" s="96"/>
      <c r="D38" s="183" t="s">
        <v>54</v>
      </c>
      <c r="E38" s="97">
        <f>E39</f>
        <v>34572.44</v>
      </c>
      <c r="F38" s="73"/>
      <c r="G38" s="97">
        <f>G39</f>
        <v>36356.14</v>
      </c>
      <c r="H38" s="84">
        <f t="shared" si="3"/>
        <v>105.159311868066</v>
      </c>
      <c r="I38" s="84" t="e">
        <f t="shared" si="4"/>
        <v>#DIV/0!</v>
      </c>
    </row>
    <row r="39" spans="1:9">
      <c r="A39" s="94"/>
      <c r="B39" s="94">
        <v>6526</v>
      </c>
      <c r="C39" s="96"/>
      <c r="D39" s="183" t="s">
        <v>55</v>
      </c>
      <c r="E39" s="73">
        <v>34572.44</v>
      </c>
      <c r="F39" s="73"/>
      <c r="G39" s="73">
        <v>36356.14</v>
      </c>
      <c r="H39" s="84">
        <f t="shared" si="3"/>
        <v>105.159311868066</v>
      </c>
      <c r="I39" s="84" t="e">
        <f t="shared" si="4"/>
        <v>#DIV/0!</v>
      </c>
    </row>
    <row r="40" spans="1:9" ht="25.5">
      <c r="A40" s="100"/>
      <c r="B40" s="100">
        <v>66</v>
      </c>
      <c r="C40" s="101"/>
      <c r="D40" s="184" t="s">
        <v>56</v>
      </c>
      <c r="E40" s="87">
        <f>E42+E46</f>
        <v>5173.66</v>
      </c>
      <c r="F40" s="87">
        <f>F41+F45</f>
        <v>5606.66</v>
      </c>
      <c r="G40" s="87">
        <f>G42+G46</f>
        <v>5168.3599999999997</v>
      </c>
      <c r="H40" s="84">
        <f t="shared" si="3"/>
        <v>99.897558015022241</v>
      </c>
      <c r="I40" s="84">
        <f t="shared" si="4"/>
        <v>92.18251151309336</v>
      </c>
    </row>
    <row r="41" spans="1:9" s="76" customFormat="1">
      <c r="A41" s="91"/>
      <c r="B41" s="91"/>
      <c r="C41" s="91">
        <v>31</v>
      </c>
      <c r="D41" s="180" t="s">
        <v>49</v>
      </c>
      <c r="E41" s="93">
        <f>E42</f>
        <v>5123.66</v>
      </c>
      <c r="F41" s="93">
        <v>5581.66</v>
      </c>
      <c r="G41" s="93">
        <f>G42</f>
        <v>4768.3599999999997</v>
      </c>
      <c r="H41" s="84">
        <f t="shared" si="3"/>
        <v>93.065503956156334</v>
      </c>
      <c r="I41" s="84">
        <f t="shared" si="4"/>
        <v>85.429065905124986</v>
      </c>
    </row>
    <row r="42" spans="1:9" ht="22.5">
      <c r="A42" s="94"/>
      <c r="B42" s="95">
        <v>661</v>
      </c>
      <c r="C42" s="96"/>
      <c r="D42" s="181" t="s">
        <v>57</v>
      </c>
      <c r="E42" s="97">
        <f>E43+E44</f>
        <v>5123.66</v>
      </c>
      <c r="F42" s="73"/>
      <c r="G42" s="97">
        <f>G43+G44</f>
        <v>4768.3599999999997</v>
      </c>
      <c r="H42" s="84">
        <f t="shared" si="3"/>
        <v>93.065503956156334</v>
      </c>
      <c r="I42" s="84" t="e">
        <f t="shared" si="4"/>
        <v>#DIV/0!</v>
      </c>
    </row>
    <row r="43" spans="1:9">
      <c r="A43" s="94"/>
      <c r="B43" s="94">
        <v>6614</v>
      </c>
      <c r="C43" s="96"/>
      <c r="D43" s="183" t="s">
        <v>58</v>
      </c>
      <c r="E43" s="73">
        <v>0</v>
      </c>
      <c r="F43" s="73"/>
      <c r="G43" s="73">
        <v>0</v>
      </c>
      <c r="H43" s="84" t="e">
        <f t="shared" si="3"/>
        <v>#DIV/0!</v>
      </c>
      <c r="I43" s="84" t="e">
        <f t="shared" si="4"/>
        <v>#DIV/0!</v>
      </c>
    </row>
    <row r="44" spans="1:9">
      <c r="A44" s="94"/>
      <c r="B44" s="94">
        <v>6615</v>
      </c>
      <c r="C44" s="96"/>
      <c r="D44" s="183" t="s">
        <v>59</v>
      </c>
      <c r="E44" s="73">
        <v>5123.66</v>
      </c>
      <c r="F44" s="73"/>
      <c r="G44" s="73">
        <v>4768.3599999999997</v>
      </c>
      <c r="H44" s="84">
        <f t="shared" si="3"/>
        <v>93.065503956156334</v>
      </c>
      <c r="I44" s="84" t="e">
        <f t="shared" si="4"/>
        <v>#DIV/0!</v>
      </c>
    </row>
    <row r="45" spans="1:9" s="76" customFormat="1">
      <c r="A45" s="91"/>
      <c r="B45" s="91"/>
      <c r="C45" s="91">
        <v>6103</v>
      </c>
      <c r="D45" s="180" t="s">
        <v>60</v>
      </c>
      <c r="E45" s="93">
        <f>E46</f>
        <v>50</v>
      </c>
      <c r="F45" s="93">
        <v>25</v>
      </c>
      <c r="G45" s="93">
        <f>G46</f>
        <v>400</v>
      </c>
      <c r="H45" s="84">
        <f t="shared" si="3"/>
        <v>800</v>
      </c>
      <c r="I45" s="84">
        <f t="shared" si="4"/>
        <v>1600</v>
      </c>
    </row>
    <row r="46" spans="1:9" ht="33.75">
      <c r="A46" s="94"/>
      <c r="B46" s="95">
        <v>663</v>
      </c>
      <c r="C46" s="96"/>
      <c r="D46" s="181" t="s">
        <v>61</v>
      </c>
      <c r="E46" s="97">
        <f>E47+E48</f>
        <v>50</v>
      </c>
      <c r="F46" s="73"/>
      <c r="G46" s="97">
        <f>G47+G48</f>
        <v>400</v>
      </c>
      <c r="H46" s="84">
        <f t="shared" si="3"/>
        <v>800</v>
      </c>
      <c r="I46" s="84" t="e">
        <f t="shared" si="4"/>
        <v>#DIV/0!</v>
      </c>
    </row>
    <row r="47" spans="1:9">
      <c r="A47" s="94"/>
      <c r="B47" s="94">
        <v>6631</v>
      </c>
      <c r="C47" s="96"/>
      <c r="D47" s="183" t="s">
        <v>62</v>
      </c>
      <c r="E47" s="73">
        <v>0</v>
      </c>
      <c r="F47" s="73"/>
      <c r="G47" s="73">
        <v>0</v>
      </c>
      <c r="H47" s="84" t="e">
        <f t="shared" si="3"/>
        <v>#DIV/0!</v>
      </c>
      <c r="I47" s="84" t="e">
        <f t="shared" si="4"/>
        <v>#DIV/0!</v>
      </c>
    </row>
    <row r="48" spans="1:9">
      <c r="A48" s="94"/>
      <c r="B48" s="94">
        <v>6632</v>
      </c>
      <c r="C48" s="96"/>
      <c r="D48" s="183" t="s">
        <v>63</v>
      </c>
      <c r="E48" s="73">
        <v>50</v>
      </c>
      <c r="F48" s="73"/>
      <c r="G48" s="73">
        <v>400</v>
      </c>
      <c r="H48" s="84">
        <f t="shared" si="3"/>
        <v>800</v>
      </c>
      <c r="I48" s="84" t="e">
        <f t="shared" si="4"/>
        <v>#DIV/0!</v>
      </c>
    </row>
    <row r="49" spans="1:9" ht="25.5">
      <c r="A49" s="100"/>
      <c r="B49" s="100">
        <v>67</v>
      </c>
      <c r="C49" s="101"/>
      <c r="D49" s="86" t="s">
        <v>64</v>
      </c>
      <c r="E49" s="87">
        <f>E50</f>
        <v>187753.87</v>
      </c>
      <c r="F49" s="87">
        <f>F50</f>
        <v>160937.82999999999</v>
      </c>
      <c r="G49" s="87">
        <f>G51</f>
        <v>189854.55</v>
      </c>
      <c r="H49" s="84">
        <f t="shared" si="3"/>
        <v>101.11884777661307</v>
      </c>
      <c r="I49" s="84">
        <f t="shared" si="4"/>
        <v>117.96763383724014</v>
      </c>
    </row>
    <row r="50" spans="1:9" s="76" customFormat="1">
      <c r="A50" s="91"/>
      <c r="B50" s="91"/>
      <c r="C50" s="91">
        <v>11</v>
      </c>
      <c r="D50" s="180" t="s">
        <v>65</v>
      </c>
      <c r="E50" s="93">
        <f>E51</f>
        <v>187753.87</v>
      </c>
      <c r="F50" s="93">
        <v>160937.82999999999</v>
      </c>
      <c r="G50" s="93">
        <f>G51</f>
        <v>189854.55</v>
      </c>
      <c r="H50" s="84">
        <f t="shared" si="3"/>
        <v>101.11884777661307</v>
      </c>
      <c r="I50" s="84">
        <f t="shared" si="4"/>
        <v>117.96763383724014</v>
      </c>
    </row>
    <row r="51" spans="1:9" ht="33.75">
      <c r="A51" s="94"/>
      <c r="B51" s="94">
        <v>671</v>
      </c>
      <c r="C51" s="96"/>
      <c r="D51" s="181" t="s">
        <v>66</v>
      </c>
      <c r="E51" s="73">
        <f>E52+E53</f>
        <v>187753.87</v>
      </c>
      <c r="F51" s="73"/>
      <c r="G51" s="73">
        <f>G52</f>
        <v>189854.55</v>
      </c>
      <c r="H51" s="84">
        <f t="shared" si="3"/>
        <v>101.11884777661307</v>
      </c>
      <c r="I51" s="84" t="e">
        <f t="shared" si="4"/>
        <v>#DIV/0!</v>
      </c>
    </row>
    <row r="52" spans="1:9" ht="22.5">
      <c r="A52" s="94"/>
      <c r="B52" s="94">
        <v>6711</v>
      </c>
      <c r="C52" s="96"/>
      <c r="D52" s="181" t="s">
        <v>67</v>
      </c>
      <c r="E52" s="73">
        <v>171142.62</v>
      </c>
      <c r="F52" s="73"/>
      <c r="G52" s="73">
        <v>189854.55</v>
      </c>
      <c r="H52" s="84">
        <f t="shared" si="3"/>
        <v>110.93353017500843</v>
      </c>
      <c r="I52" s="84" t="e">
        <f t="shared" si="4"/>
        <v>#DIV/0!</v>
      </c>
    </row>
    <row r="53" spans="1:9" ht="33.75">
      <c r="A53" s="94"/>
      <c r="B53" s="94">
        <v>6712</v>
      </c>
      <c r="C53" s="96"/>
      <c r="D53" s="181" t="s">
        <v>68</v>
      </c>
      <c r="E53" s="73">
        <v>16611.25</v>
      </c>
      <c r="F53" s="73"/>
      <c r="G53" s="73">
        <v>0</v>
      </c>
      <c r="H53" s="84">
        <f t="shared" si="3"/>
        <v>0</v>
      </c>
      <c r="I53" s="84" t="e">
        <f t="shared" si="4"/>
        <v>#DIV/0!</v>
      </c>
    </row>
    <row r="54" spans="1:9">
      <c r="A54" s="100"/>
      <c r="B54" s="100">
        <v>68</v>
      </c>
      <c r="C54" s="101"/>
      <c r="D54" s="184" t="s">
        <v>69</v>
      </c>
      <c r="E54" s="87">
        <f t="shared" ref="E54" si="7">E57</f>
        <v>0</v>
      </c>
      <c r="F54" s="87">
        <f>F55</f>
        <v>0</v>
      </c>
      <c r="G54" s="87">
        <f>G57</f>
        <v>0</v>
      </c>
      <c r="H54" s="84" t="e">
        <f t="shared" si="3"/>
        <v>#DIV/0!</v>
      </c>
      <c r="I54" s="84" t="e">
        <f t="shared" si="4"/>
        <v>#DIV/0!</v>
      </c>
    </row>
    <row r="55" spans="1:9" s="78" customFormat="1">
      <c r="A55" s="102"/>
      <c r="B55" s="102"/>
      <c r="C55" s="91">
        <v>31</v>
      </c>
      <c r="D55" s="180" t="s">
        <v>49</v>
      </c>
      <c r="E55" s="103">
        <v>0</v>
      </c>
      <c r="F55" s="104">
        <v>0</v>
      </c>
      <c r="G55" s="104">
        <f>G56</f>
        <v>0</v>
      </c>
      <c r="H55" s="84" t="e">
        <f t="shared" si="3"/>
        <v>#DIV/0!</v>
      </c>
      <c r="I55" s="84" t="e">
        <f t="shared" si="4"/>
        <v>#DIV/0!</v>
      </c>
    </row>
    <row r="56" spans="1:9" s="78" customFormat="1">
      <c r="A56" s="102"/>
      <c r="B56" s="102">
        <v>683</v>
      </c>
      <c r="C56" s="91"/>
      <c r="D56" s="183" t="s">
        <v>70</v>
      </c>
      <c r="E56" s="99">
        <v>0</v>
      </c>
      <c r="F56" s="75"/>
      <c r="G56" s="75">
        <f>G57</f>
        <v>0</v>
      </c>
      <c r="H56" s="84" t="e">
        <f t="shared" si="3"/>
        <v>#DIV/0!</v>
      </c>
      <c r="I56" s="84" t="e">
        <f t="shared" si="4"/>
        <v>#DIV/0!</v>
      </c>
    </row>
    <row r="57" spans="1:9" s="79" customFormat="1">
      <c r="A57" s="105"/>
      <c r="B57" s="105">
        <v>6831</v>
      </c>
      <c r="C57" s="106"/>
      <c r="D57" s="183" t="s">
        <v>70</v>
      </c>
      <c r="E57" s="99">
        <v>0</v>
      </c>
      <c r="F57" s="99"/>
      <c r="G57" s="99">
        <v>0</v>
      </c>
      <c r="H57" s="84" t="e">
        <f t="shared" si="3"/>
        <v>#DIV/0!</v>
      </c>
      <c r="I57" s="84" t="e">
        <f t="shared" si="4"/>
        <v>#DIV/0!</v>
      </c>
    </row>
    <row r="58" spans="1:9" s="79" customFormat="1">
      <c r="A58" s="107"/>
      <c r="B58" s="107"/>
      <c r="C58" s="108"/>
      <c r="D58" s="108"/>
      <c r="E58" s="108"/>
      <c r="F58" s="109"/>
      <c r="G58" s="109"/>
      <c r="H58" s="110"/>
    </row>
    <row r="59" spans="1:9" s="79" customFormat="1">
      <c r="A59" s="107"/>
      <c r="B59" s="107"/>
      <c r="C59" s="108"/>
      <c r="D59" s="108"/>
      <c r="E59" s="108"/>
      <c r="F59" s="109"/>
      <c r="G59" s="109"/>
      <c r="H59" s="110"/>
    </row>
    <row r="60" spans="1:9" ht="15.75" customHeight="1">
      <c r="A60" s="256" t="s">
        <v>71</v>
      </c>
      <c r="B60" s="257"/>
      <c r="C60" s="257"/>
      <c r="D60" s="257"/>
      <c r="E60" s="257"/>
      <c r="F60" s="257"/>
      <c r="G60" s="257"/>
      <c r="H60" s="257"/>
    </row>
    <row r="61" spans="1:9">
      <c r="A61" s="111"/>
      <c r="B61" s="111"/>
      <c r="C61" s="112"/>
      <c r="D61" s="112"/>
      <c r="E61" s="112"/>
      <c r="F61" s="113"/>
      <c r="G61" s="113"/>
      <c r="H61" s="114"/>
    </row>
    <row r="62" spans="1:9" ht="25.5">
      <c r="A62" s="247" t="s">
        <v>4</v>
      </c>
      <c r="B62" s="248"/>
      <c r="C62" s="248"/>
      <c r="D62" s="249"/>
      <c r="E62" s="179" t="s">
        <v>33</v>
      </c>
      <c r="F62" s="15" t="s">
        <v>6</v>
      </c>
      <c r="G62" s="179" t="s">
        <v>7</v>
      </c>
      <c r="H62" s="15" t="s">
        <v>8</v>
      </c>
      <c r="I62" s="15" t="s">
        <v>9</v>
      </c>
    </row>
    <row r="63" spans="1:9">
      <c r="A63" s="250">
        <v>1</v>
      </c>
      <c r="B63" s="251"/>
      <c r="C63" s="251"/>
      <c r="D63" s="252"/>
      <c r="E63" s="117">
        <v>2</v>
      </c>
      <c r="F63" s="118">
        <v>3</v>
      </c>
      <c r="G63" s="118">
        <v>4</v>
      </c>
      <c r="H63" s="61" t="s">
        <v>10</v>
      </c>
      <c r="I63" s="61" t="s">
        <v>11</v>
      </c>
    </row>
    <row r="64" spans="1:9">
      <c r="A64" s="119">
        <v>9</v>
      </c>
      <c r="B64" s="119"/>
      <c r="C64" s="119"/>
      <c r="D64" s="119" t="s">
        <v>72</v>
      </c>
      <c r="E64" s="119"/>
      <c r="F64" s="120"/>
      <c r="G64" s="120"/>
      <c r="H64" s="121"/>
      <c r="I64" s="123"/>
    </row>
    <row r="65" spans="1:12">
      <c r="A65" s="85"/>
      <c r="B65" s="86">
        <v>92</v>
      </c>
      <c r="C65" s="86"/>
      <c r="D65" s="86" t="s">
        <v>73</v>
      </c>
      <c r="E65" s="87">
        <f>SUM(E66:E71)</f>
        <v>3556.44</v>
      </c>
      <c r="F65" s="87">
        <f>SUM(F66:F71)</f>
        <v>30078.749999999996</v>
      </c>
      <c r="G65" s="87">
        <f>SUM(G66:G71)</f>
        <v>5569.15</v>
      </c>
      <c r="H65" s="84">
        <f>G65/E65*100</f>
        <v>156.59339114395291</v>
      </c>
      <c r="I65" s="124">
        <f>G65/F65*100</f>
        <v>18.515230852345926</v>
      </c>
    </row>
    <row r="66" spans="1:12">
      <c r="A66" s="94"/>
      <c r="B66" s="94"/>
      <c r="C66" s="96">
        <v>9231</v>
      </c>
      <c r="D66" s="185" t="s">
        <v>74</v>
      </c>
      <c r="E66" s="122">
        <v>0</v>
      </c>
      <c r="F66" s="73">
        <v>7871.03</v>
      </c>
      <c r="G66" s="73">
        <v>0</v>
      </c>
      <c r="H66" s="84" t="e">
        <f t="shared" ref="H66:H71" si="8">G66/E66*100</f>
        <v>#DIV/0!</v>
      </c>
      <c r="I66" s="124">
        <f t="shared" ref="I66:I71" si="9">G66/F66*100</f>
        <v>0</v>
      </c>
    </row>
    <row r="67" spans="1:12">
      <c r="A67" s="94"/>
      <c r="B67" s="94"/>
      <c r="C67" s="96">
        <v>9241</v>
      </c>
      <c r="D67" s="185" t="s">
        <v>53</v>
      </c>
      <c r="E67" s="73">
        <v>25</v>
      </c>
      <c r="F67" s="73">
        <v>19134.37</v>
      </c>
      <c r="G67" s="73">
        <v>2835.15</v>
      </c>
      <c r="H67" s="84">
        <f t="shared" si="8"/>
        <v>11340.6</v>
      </c>
      <c r="I67" s="124">
        <f t="shared" si="9"/>
        <v>14.817054337299846</v>
      </c>
    </row>
    <row r="68" spans="1:12">
      <c r="A68" s="94"/>
      <c r="B68" s="94"/>
      <c r="C68" s="96">
        <v>92530</v>
      </c>
      <c r="D68" s="185" t="s">
        <v>75</v>
      </c>
      <c r="E68" s="73">
        <v>3531.44</v>
      </c>
      <c r="F68" s="73">
        <v>0</v>
      </c>
      <c r="G68" s="73">
        <v>0</v>
      </c>
      <c r="H68" s="84">
        <f t="shared" si="8"/>
        <v>0</v>
      </c>
      <c r="I68" s="124" t="e">
        <f t="shared" si="9"/>
        <v>#DIV/0!</v>
      </c>
    </row>
    <row r="69" spans="1:12">
      <c r="A69" s="94"/>
      <c r="B69" s="94"/>
      <c r="C69" s="96">
        <v>925402</v>
      </c>
      <c r="D69" s="185" t="s">
        <v>76</v>
      </c>
      <c r="E69" s="73">
        <v>0</v>
      </c>
      <c r="F69" s="73">
        <v>339.35</v>
      </c>
      <c r="G69" s="73">
        <v>0</v>
      </c>
      <c r="H69" s="84" t="e">
        <f t="shared" si="8"/>
        <v>#DIV/0!</v>
      </c>
      <c r="I69" s="124">
        <f t="shared" si="9"/>
        <v>0</v>
      </c>
    </row>
    <row r="70" spans="1:12">
      <c r="A70" s="94"/>
      <c r="B70" s="94"/>
      <c r="C70" s="96">
        <v>9257</v>
      </c>
      <c r="D70" s="185" t="s">
        <v>37</v>
      </c>
      <c r="E70" s="73">
        <v>0</v>
      </c>
      <c r="F70" s="73">
        <v>2734</v>
      </c>
      <c r="G70" s="73">
        <v>2734</v>
      </c>
      <c r="H70" s="84" t="e">
        <f t="shared" si="8"/>
        <v>#DIV/0!</v>
      </c>
      <c r="I70" s="124">
        <f t="shared" si="9"/>
        <v>100</v>
      </c>
    </row>
    <row r="71" spans="1:12">
      <c r="A71" s="94"/>
      <c r="B71" s="94"/>
      <c r="C71" s="96">
        <v>926103</v>
      </c>
      <c r="D71" s="185" t="s">
        <v>60</v>
      </c>
      <c r="E71" s="73">
        <v>0</v>
      </c>
      <c r="F71" s="73">
        <v>0</v>
      </c>
      <c r="G71" s="73">
        <v>0</v>
      </c>
      <c r="H71" s="84" t="e">
        <f t="shared" si="8"/>
        <v>#DIV/0!</v>
      </c>
      <c r="I71" s="124" t="e">
        <f t="shared" si="9"/>
        <v>#DIV/0!</v>
      </c>
    </row>
    <row r="72" spans="1:12">
      <c r="A72" s="94"/>
      <c r="B72" s="94"/>
      <c r="C72" s="96"/>
      <c r="D72" s="96"/>
      <c r="E72" s="96"/>
      <c r="F72" s="125"/>
      <c r="G72" s="125"/>
      <c r="H72" s="121"/>
      <c r="I72" s="123"/>
    </row>
    <row r="73" spans="1:12" s="79" customFormat="1">
      <c r="A73" s="107"/>
      <c r="B73" s="107"/>
      <c r="C73" s="108"/>
      <c r="D73" s="108"/>
      <c r="E73" s="108"/>
      <c r="F73" s="109"/>
      <c r="G73" s="109"/>
      <c r="H73" s="110"/>
    </row>
    <row r="74" spans="1:12" ht="15.75">
      <c r="A74" s="256" t="s">
        <v>77</v>
      </c>
      <c r="B74" s="257"/>
      <c r="C74" s="257"/>
      <c r="D74" s="257"/>
      <c r="E74" s="257"/>
      <c r="F74" s="257"/>
      <c r="G74" s="257"/>
      <c r="H74" s="257"/>
    </row>
    <row r="75" spans="1:12" ht="18">
      <c r="A75" s="8"/>
      <c r="B75" s="8"/>
      <c r="C75" s="8"/>
      <c r="D75" s="8"/>
      <c r="E75" s="8"/>
      <c r="F75" s="13"/>
      <c r="G75" s="13"/>
      <c r="H75" s="13"/>
      <c r="I75" s="12"/>
    </row>
    <row r="76" spans="1:12" ht="25.5">
      <c r="A76" s="247" t="s">
        <v>4</v>
      </c>
      <c r="B76" s="248"/>
      <c r="C76" s="248"/>
      <c r="D76" s="249"/>
      <c r="E76" s="179" t="s">
        <v>33</v>
      </c>
      <c r="F76" s="15" t="s">
        <v>6</v>
      </c>
      <c r="G76" s="179" t="s">
        <v>7</v>
      </c>
      <c r="H76" s="15" t="s">
        <v>8</v>
      </c>
      <c r="I76" s="15" t="s">
        <v>9</v>
      </c>
    </row>
    <row r="77" spans="1:12">
      <c r="A77" s="250">
        <v>1</v>
      </c>
      <c r="B77" s="251"/>
      <c r="C77" s="251"/>
      <c r="D77" s="252"/>
      <c r="E77" s="117">
        <v>2</v>
      </c>
      <c r="F77" s="118">
        <v>3</v>
      </c>
      <c r="G77" s="118">
        <v>4</v>
      </c>
      <c r="H77" s="61" t="s">
        <v>10</v>
      </c>
      <c r="I77" s="61" t="s">
        <v>11</v>
      </c>
    </row>
    <row r="78" spans="1:12">
      <c r="A78" s="115"/>
      <c r="B78" s="116"/>
      <c r="C78" s="116"/>
      <c r="D78" s="14" t="s">
        <v>78</v>
      </c>
      <c r="E78" s="126">
        <f>E79+E129</f>
        <v>1201990.0900000001</v>
      </c>
      <c r="F78" s="126">
        <f t="shared" ref="F78:G78" si="10">F79+F129</f>
        <v>1510415.2</v>
      </c>
      <c r="G78" s="126">
        <f t="shared" si="10"/>
        <v>1514779.24</v>
      </c>
      <c r="H78" s="127">
        <f>(G78/E78)*100</f>
        <v>126.02260639270328</v>
      </c>
      <c r="I78" s="136">
        <f>(G78/F78)*100</f>
        <v>100.28892982538842</v>
      </c>
    </row>
    <row r="79" spans="1:12" ht="15.75" customHeight="1">
      <c r="A79" s="119">
        <v>3</v>
      </c>
      <c r="B79" s="119"/>
      <c r="C79" s="119"/>
      <c r="D79" s="119" t="s">
        <v>79</v>
      </c>
      <c r="E79" s="74">
        <f>E80+E87+E119+E123+E127</f>
        <v>1199953.81</v>
      </c>
      <c r="F79" s="74">
        <f t="shared" ref="F79:G79" si="11">F80+F87+F119+F123+F127</f>
        <v>1484957.14</v>
      </c>
      <c r="G79" s="74">
        <f t="shared" si="11"/>
        <v>1513462.33</v>
      </c>
      <c r="H79" s="127">
        <f>(G79/E79)*100</f>
        <v>126.12671566083031</v>
      </c>
      <c r="I79" s="136">
        <f>(G79/F79)*100</f>
        <v>101.91959681745428</v>
      </c>
      <c r="L79" s="7"/>
    </row>
    <row r="80" spans="1:12" ht="15.75" customHeight="1">
      <c r="A80" s="85"/>
      <c r="B80" s="86">
        <v>31</v>
      </c>
      <c r="C80" s="86"/>
      <c r="D80" s="86" t="s">
        <v>80</v>
      </c>
      <c r="E80" s="87">
        <f>E81+E83+E85</f>
        <v>1022472</v>
      </c>
      <c r="F80" s="87">
        <v>1255877.24</v>
      </c>
      <c r="G80" s="87">
        <f t="shared" ref="G80" si="12">G81+G83+G85</f>
        <v>1320752.53</v>
      </c>
      <c r="H80" s="128">
        <f t="shared" ref="H80:H116" si="13">(G80/E80)*100</f>
        <v>129.17248883099001</v>
      </c>
      <c r="I80" s="137">
        <f>(G80/F80)*100</f>
        <v>105.16573498855668</v>
      </c>
    </row>
    <row r="81" spans="1:9">
      <c r="A81" s="94"/>
      <c r="B81" s="95">
        <v>311</v>
      </c>
      <c r="C81" s="96"/>
      <c r="D81" s="181" t="s">
        <v>81</v>
      </c>
      <c r="E81" s="97">
        <f>E82</f>
        <v>844935.84</v>
      </c>
      <c r="F81" s="97"/>
      <c r="G81" s="97">
        <f t="shared" ref="G81" si="14">G82</f>
        <v>1101014.3400000001</v>
      </c>
      <c r="H81" s="127">
        <f t="shared" si="13"/>
        <v>130.30744914312075</v>
      </c>
      <c r="I81" s="136"/>
    </row>
    <row r="82" spans="1:9">
      <c r="A82" s="94"/>
      <c r="B82" s="94">
        <v>3111</v>
      </c>
      <c r="C82" s="96"/>
      <c r="D82" s="181" t="s">
        <v>82</v>
      </c>
      <c r="E82" s="73">
        <v>844935.84</v>
      </c>
      <c r="F82" s="73"/>
      <c r="G82" s="73">
        <v>1101014.3400000001</v>
      </c>
      <c r="H82" s="127">
        <f t="shared" si="13"/>
        <v>130.30744914312075</v>
      </c>
      <c r="I82" s="136"/>
    </row>
    <row r="83" spans="1:9">
      <c r="A83" s="94"/>
      <c r="B83" s="95">
        <v>312</v>
      </c>
      <c r="C83" s="96"/>
      <c r="D83" s="181" t="s">
        <v>83</v>
      </c>
      <c r="E83" s="97">
        <f>E84</f>
        <v>38121.699999999997</v>
      </c>
      <c r="F83" s="97"/>
      <c r="G83" s="97">
        <f t="shared" ref="G83" si="15">G84</f>
        <v>38070.89</v>
      </c>
      <c r="H83" s="127">
        <f t="shared" si="13"/>
        <v>99.866716332167769</v>
      </c>
      <c r="I83" s="136"/>
    </row>
    <row r="84" spans="1:9">
      <c r="A84" s="94"/>
      <c r="B84" s="94">
        <v>3121</v>
      </c>
      <c r="C84" s="96"/>
      <c r="D84" s="181" t="s">
        <v>83</v>
      </c>
      <c r="E84" s="73">
        <v>38121.699999999997</v>
      </c>
      <c r="F84" s="73"/>
      <c r="G84" s="73">
        <v>38070.89</v>
      </c>
      <c r="H84" s="127">
        <f t="shared" si="13"/>
        <v>99.866716332167769</v>
      </c>
      <c r="I84" s="136"/>
    </row>
    <row r="85" spans="1:9">
      <c r="A85" s="94"/>
      <c r="B85" s="95">
        <v>313</v>
      </c>
      <c r="C85" s="96"/>
      <c r="D85" s="181" t="s">
        <v>84</v>
      </c>
      <c r="E85" s="97">
        <f>E86</f>
        <v>139414.46</v>
      </c>
      <c r="F85" s="97"/>
      <c r="G85" s="97">
        <f t="shared" ref="G85" si="16">G86</f>
        <v>181667.3</v>
      </c>
      <c r="H85" s="127">
        <f t="shared" si="13"/>
        <v>130.30735836153582</v>
      </c>
      <c r="I85" s="136"/>
    </row>
    <row r="86" spans="1:9" ht="22.5">
      <c r="A86" s="94"/>
      <c r="B86" s="94">
        <v>3132</v>
      </c>
      <c r="C86" s="96"/>
      <c r="D86" s="181" t="s">
        <v>85</v>
      </c>
      <c r="E86" s="73">
        <v>139414.46</v>
      </c>
      <c r="F86" s="73"/>
      <c r="G86" s="73">
        <v>181667.3</v>
      </c>
      <c r="H86" s="127">
        <f t="shared" si="13"/>
        <v>130.30735836153582</v>
      </c>
      <c r="I86" s="136"/>
    </row>
    <row r="87" spans="1:9">
      <c r="A87" s="100"/>
      <c r="B87" s="100">
        <v>32</v>
      </c>
      <c r="C87" s="101"/>
      <c r="D87" s="182" t="s">
        <v>86</v>
      </c>
      <c r="E87" s="87">
        <f>E88+E93+E100+E109+E111</f>
        <v>175897.46</v>
      </c>
      <c r="F87" s="87">
        <v>209096.75</v>
      </c>
      <c r="G87" s="87">
        <f t="shared" ref="G87" si="17">G88+G93+G100+G109+G111</f>
        <v>189432.83000000002</v>
      </c>
      <c r="H87" s="128">
        <f t="shared" si="13"/>
        <v>107.69503436831891</v>
      </c>
      <c r="I87" s="137">
        <f>(G87/F87)*100</f>
        <v>90.595779226602048</v>
      </c>
    </row>
    <row r="88" spans="1:9">
      <c r="A88" s="94"/>
      <c r="B88" s="95">
        <v>321</v>
      </c>
      <c r="C88" s="96"/>
      <c r="D88" s="181" t="s">
        <v>87</v>
      </c>
      <c r="E88" s="97">
        <f>SUM(E89:E92)</f>
        <v>28525.47</v>
      </c>
      <c r="F88" s="97"/>
      <c r="G88" s="97">
        <f t="shared" ref="G88" si="18">SUM(G89:G92)</f>
        <v>31526.12</v>
      </c>
      <c r="H88" s="127">
        <f t="shared" si="13"/>
        <v>110.51919565216627</v>
      </c>
      <c r="I88" s="136"/>
    </row>
    <row r="89" spans="1:9">
      <c r="A89" s="94"/>
      <c r="B89" s="94">
        <v>3211</v>
      </c>
      <c r="C89" s="96"/>
      <c r="D89" s="181" t="s">
        <v>88</v>
      </c>
      <c r="E89" s="73">
        <v>5099.72</v>
      </c>
      <c r="F89" s="73"/>
      <c r="G89" s="73">
        <v>3159.89</v>
      </c>
      <c r="H89" s="127">
        <f t="shared" si="13"/>
        <v>61.962029287882473</v>
      </c>
      <c r="I89" s="136"/>
    </row>
    <row r="90" spans="1:9" ht="22.5">
      <c r="A90" s="94"/>
      <c r="B90" s="94">
        <v>3212</v>
      </c>
      <c r="C90" s="96"/>
      <c r="D90" s="181" t="s">
        <v>89</v>
      </c>
      <c r="E90" s="73">
        <v>22990.75</v>
      </c>
      <c r="F90" s="73"/>
      <c r="G90" s="73">
        <v>28156.23</v>
      </c>
      <c r="H90" s="127">
        <f t="shared" si="13"/>
        <v>122.46764459619629</v>
      </c>
      <c r="I90" s="136"/>
    </row>
    <row r="91" spans="1:9">
      <c r="A91" s="94"/>
      <c r="B91" s="94">
        <v>3213</v>
      </c>
      <c r="C91" s="96"/>
      <c r="D91" s="181" t="s">
        <v>90</v>
      </c>
      <c r="E91" s="73">
        <v>80</v>
      </c>
      <c r="F91" s="73"/>
      <c r="G91" s="73">
        <v>0</v>
      </c>
      <c r="H91" s="127">
        <f t="shared" si="13"/>
        <v>0</v>
      </c>
      <c r="I91" s="136"/>
    </row>
    <row r="92" spans="1:9" ht="22.5">
      <c r="A92" s="94"/>
      <c r="B92" s="94">
        <v>3214</v>
      </c>
      <c r="C92" s="96"/>
      <c r="D92" s="181" t="s">
        <v>91</v>
      </c>
      <c r="E92" s="73">
        <v>355</v>
      </c>
      <c r="F92" s="73"/>
      <c r="G92" s="73">
        <v>210</v>
      </c>
      <c r="H92" s="127">
        <f t="shared" si="13"/>
        <v>59.154929577464785</v>
      </c>
      <c r="I92" s="136"/>
    </row>
    <row r="93" spans="1:9">
      <c r="A93" s="94"/>
      <c r="B93" s="95">
        <v>322</v>
      </c>
      <c r="C93" s="96"/>
      <c r="D93" s="181" t="s">
        <v>92</v>
      </c>
      <c r="E93" s="97">
        <f>SUM(E94:E99)</f>
        <v>105935.75</v>
      </c>
      <c r="F93" s="97"/>
      <c r="G93" s="97">
        <f t="shared" ref="G93" si="19">SUM(G94:G99)</f>
        <v>107860.54000000001</v>
      </c>
      <c r="H93" s="127">
        <f t="shared" si="13"/>
        <v>101.8169409288177</v>
      </c>
      <c r="I93" s="136"/>
    </row>
    <row r="94" spans="1:9" ht="22.5">
      <c r="A94" s="94"/>
      <c r="B94" s="94">
        <v>3221</v>
      </c>
      <c r="C94" s="96"/>
      <c r="D94" s="181" t="s">
        <v>93</v>
      </c>
      <c r="E94" s="73">
        <v>7737.14</v>
      </c>
      <c r="F94" s="73"/>
      <c r="G94" s="73">
        <v>8591.08</v>
      </c>
      <c r="H94" s="127">
        <f t="shared" si="13"/>
        <v>111.03689476990206</v>
      </c>
      <c r="I94" s="136"/>
    </row>
    <row r="95" spans="1:9">
      <c r="A95" s="94"/>
      <c r="B95" s="94">
        <v>3222</v>
      </c>
      <c r="C95" s="96"/>
      <c r="D95" s="181" t="s">
        <v>94</v>
      </c>
      <c r="E95" s="73">
        <v>74905.84</v>
      </c>
      <c r="F95" s="73"/>
      <c r="G95" s="73">
        <v>81176.960000000006</v>
      </c>
      <c r="H95" s="127">
        <f t="shared" si="13"/>
        <v>108.3720041054209</v>
      </c>
      <c r="I95" s="136"/>
    </row>
    <row r="96" spans="1:9">
      <c r="A96" s="94"/>
      <c r="B96" s="94">
        <v>3223</v>
      </c>
      <c r="C96" s="96"/>
      <c r="D96" s="181" t="s">
        <v>95</v>
      </c>
      <c r="E96" s="73">
        <v>21716.78</v>
      </c>
      <c r="F96" s="73"/>
      <c r="G96" s="73">
        <v>17774.259999999998</v>
      </c>
      <c r="H96" s="127">
        <f t="shared" si="13"/>
        <v>81.845743245545606</v>
      </c>
      <c r="I96" s="136"/>
    </row>
    <row r="97" spans="1:9">
      <c r="A97" s="94"/>
      <c r="B97" s="94">
        <v>3224</v>
      </c>
      <c r="C97" s="96"/>
      <c r="D97" s="181" t="s">
        <v>96</v>
      </c>
      <c r="E97" s="73">
        <v>440.76</v>
      </c>
      <c r="F97" s="73"/>
      <c r="G97" s="73">
        <v>318.24</v>
      </c>
      <c r="H97" s="127">
        <f t="shared" si="13"/>
        <v>72.202559215899811</v>
      </c>
      <c r="I97" s="136"/>
    </row>
    <row r="98" spans="1:9">
      <c r="A98" s="94"/>
      <c r="B98" s="94">
        <v>3225</v>
      </c>
      <c r="C98" s="96"/>
      <c r="D98" s="181" t="s">
        <v>97</v>
      </c>
      <c r="E98" s="73">
        <v>1135.23</v>
      </c>
      <c r="F98" s="73"/>
      <c r="G98" s="73">
        <v>0</v>
      </c>
      <c r="H98" s="127">
        <f t="shared" si="13"/>
        <v>0</v>
      </c>
      <c r="I98" s="136"/>
    </row>
    <row r="99" spans="1:9" ht="22.5">
      <c r="A99" s="94"/>
      <c r="B99" s="94">
        <v>3227</v>
      </c>
      <c r="C99" s="96"/>
      <c r="D99" s="181" t="s">
        <v>98</v>
      </c>
      <c r="E99" s="73">
        <v>0</v>
      </c>
      <c r="F99" s="73"/>
      <c r="G99" s="73">
        <v>0</v>
      </c>
      <c r="H99" s="127" t="e">
        <f t="shared" si="13"/>
        <v>#DIV/0!</v>
      </c>
      <c r="I99" s="136"/>
    </row>
    <row r="100" spans="1:9">
      <c r="A100" s="94"/>
      <c r="B100" s="95">
        <v>323</v>
      </c>
      <c r="C100" s="96"/>
      <c r="D100" s="181" t="s">
        <v>99</v>
      </c>
      <c r="E100" s="97">
        <f>SUM(E101:E108)</f>
        <v>32751.200000000001</v>
      </c>
      <c r="F100" s="97"/>
      <c r="G100" s="97">
        <f t="shared" ref="G100" si="20">SUM(G101:G108)</f>
        <v>41276.97</v>
      </c>
      <c r="H100" s="127">
        <f t="shared" si="13"/>
        <v>126.03193165441266</v>
      </c>
      <c r="I100" s="136"/>
    </row>
    <row r="101" spans="1:9">
      <c r="A101" s="94"/>
      <c r="B101" s="94">
        <v>3231</v>
      </c>
      <c r="C101" s="96"/>
      <c r="D101" s="181" t="s">
        <v>100</v>
      </c>
      <c r="E101" s="73">
        <v>2243.6999999999998</v>
      </c>
      <c r="F101" s="73"/>
      <c r="G101" s="73">
        <v>2613.25</v>
      </c>
      <c r="H101" s="127">
        <f t="shared" si="13"/>
        <v>116.47056201809511</v>
      </c>
      <c r="I101" s="136"/>
    </row>
    <row r="102" spans="1:9" ht="22.5">
      <c r="A102" s="94"/>
      <c r="B102" s="94">
        <v>3232</v>
      </c>
      <c r="C102" s="96"/>
      <c r="D102" s="181" t="s">
        <v>101</v>
      </c>
      <c r="E102" s="73">
        <v>0</v>
      </c>
      <c r="F102" s="73"/>
      <c r="G102" s="73">
        <v>3845</v>
      </c>
      <c r="H102" s="127" t="e">
        <f t="shared" si="13"/>
        <v>#DIV/0!</v>
      </c>
      <c r="I102" s="136"/>
    </row>
    <row r="103" spans="1:9">
      <c r="A103" s="94"/>
      <c r="B103" s="94">
        <v>3233</v>
      </c>
      <c r="C103" s="96"/>
      <c r="D103" s="181" t="s">
        <v>102</v>
      </c>
      <c r="E103" s="73">
        <v>0</v>
      </c>
      <c r="F103" s="73"/>
      <c r="G103" s="73">
        <v>0</v>
      </c>
      <c r="H103" s="127" t="e">
        <f t="shared" si="13"/>
        <v>#DIV/0!</v>
      </c>
      <c r="I103" s="136"/>
    </row>
    <row r="104" spans="1:9">
      <c r="A104" s="94"/>
      <c r="B104" s="94">
        <v>3234</v>
      </c>
      <c r="C104" s="96"/>
      <c r="D104" s="181" t="s">
        <v>103</v>
      </c>
      <c r="E104" s="73">
        <v>4588.1099999999997</v>
      </c>
      <c r="F104" s="73"/>
      <c r="G104" s="73">
        <v>3890.32</v>
      </c>
      <c r="H104" s="127">
        <f t="shared" si="13"/>
        <v>84.791341096878682</v>
      </c>
      <c r="I104" s="136"/>
    </row>
    <row r="105" spans="1:9">
      <c r="A105" s="94"/>
      <c r="B105" s="94">
        <v>3236</v>
      </c>
      <c r="C105" s="96"/>
      <c r="D105" s="181" t="s">
        <v>104</v>
      </c>
      <c r="E105" s="73">
        <v>43.8</v>
      </c>
      <c r="F105" s="73"/>
      <c r="G105" s="73">
        <v>0</v>
      </c>
      <c r="H105" s="127">
        <f t="shared" si="13"/>
        <v>0</v>
      </c>
      <c r="I105" s="136"/>
    </row>
    <row r="106" spans="1:9">
      <c r="A106" s="94"/>
      <c r="B106" s="94">
        <v>3237</v>
      </c>
      <c r="C106" s="96"/>
      <c r="D106" s="181" t="s">
        <v>105</v>
      </c>
      <c r="E106" s="73">
        <v>2584.2399999999998</v>
      </c>
      <c r="F106" s="73"/>
      <c r="G106" s="73">
        <v>539.19000000000005</v>
      </c>
      <c r="H106" s="127">
        <f t="shared" si="13"/>
        <v>20.864548184379164</v>
      </c>
      <c r="I106" s="136"/>
    </row>
    <row r="107" spans="1:9">
      <c r="A107" s="94"/>
      <c r="B107" s="94">
        <v>3238</v>
      </c>
      <c r="C107" s="96"/>
      <c r="D107" s="181" t="s">
        <v>106</v>
      </c>
      <c r="E107" s="73">
        <v>1969.73</v>
      </c>
      <c r="F107" s="73"/>
      <c r="G107" s="73">
        <v>2449.37</v>
      </c>
      <c r="H107" s="127">
        <f t="shared" si="13"/>
        <v>124.3505455062369</v>
      </c>
      <c r="I107" s="136"/>
    </row>
    <row r="108" spans="1:9">
      <c r="A108" s="94"/>
      <c r="B108" s="94">
        <v>3239</v>
      </c>
      <c r="C108" s="96"/>
      <c r="D108" s="181" t="s">
        <v>107</v>
      </c>
      <c r="E108" s="73">
        <v>21321.62</v>
      </c>
      <c r="F108" s="73"/>
      <c r="G108" s="73">
        <v>27939.84</v>
      </c>
      <c r="H108" s="127">
        <f t="shared" si="13"/>
        <v>131.03994912206485</v>
      </c>
      <c r="I108" s="136"/>
    </row>
    <row r="109" spans="1:9" ht="22.5">
      <c r="A109" s="94"/>
      <c r="B109" s="95">
        <v>324</v>
      </c>
      <c r="C109" s="96"/>
      <c r="D109" s="181" t="s">
        <v>108</v>
      </c>
      <c r="E109" s="97">
        <f>E110</f>
        <v>0</v>
      </c>
      <c r="F109" s="97"/>
      <c r="G109" s="97">
        <f t="shared" ref="G109" si="21">G110</f>
        <v>0</v>
      </c>
      <c r="H109" s="127" t="e">
        <f t="shared" si="13"/>
        <v>#DIV/0!</v>
      </c>
      <c r="I109" s="136"/>
    </row>
    <row r="110" spans="1:9" ht="22.5">
      <c r="A110" s="94"/>
      <c r="B110" s="94">
        <v>3241</v>
      </c>
      <c r="C110" s="96"/>
      <c r="D110" s="181" t="s">
        <v>108</v>
      </c>
      <c r="E110" s="73">
        <v>0</v>
      </c>
      <c r="F110" s="73"/>
      <c r="G110" s="73">
        <v>0</v>
      </c>
      <c r="H110" s="127" t="e">
        <f t="shared" si="13"/>
        <v>#DIV/0!</v>
      </c>
      <c r="I110" s="136"/>
    </row>
    <row r="111" spans="1:9" ht="22.5">
      <c r="A111" s="94"/>
      <c r="B111" s="95">
        <v>329</v>
      </c>
      <c r="C111" s="96"/>
      <c r="D111" s="181" t="s">
        <v>109</v>
      </c>
      <c r="E111" s="97">
        <f>SUM(E112:E118)</f>
        <v>8685.0400000000009</v>
      </c>
      <c r="F111" s="97"/>
      <c r="G111" s="97">
        <f>SUM(G112:G118)</f>
        <v>8769.2000000000007</v>
      </c>
      <c r="H111" s="127">
        <f t="shared" si="13"/>
        <v>100.96902259517515</v>
      </c>
      <c r="I111" s="136"/>
    </row>
    <row r="112" spans="1:9" ht="22.5">
      <c r="A112" s="94"/>
      <c r="B112" s="94">
        <v>3291</v>
      </c>
      <c r="C112" s="96"/>
      <c r="D112" s="181" t="s">
        <v>110</v>
      </c>
      <c r="E112" s="73">
        <v>0</v>
      </c>
      <c r="F112" s="73"/>
      <c r="G112" s="73">
        <v>1080.1600000000001</v>
      </c>
      <c r="H112" s="127" t="e">
        <f t="shared" si="13"/>
        <v>#DIV/0!</v>
      </c>
      <c r="I112" s="136"/>
    </row>
    <row r="113" spans="1:9">
      <c r="A113" s="94"/>
      <c r="B113" s="94">
        <v>3292</v>
      </c>
      <c r="C113" s="96"/>
      <c r="D113" s="181" t="s">
        <v>111</v>
      </c>
      <c r="E113" s="73">
        <v>1526.59</v>
      </c>
      <c r="F113" s="73"/>
      <c r="G113" s="73">
        <v>0</v>
      </c>
      <c r="H113" s="127">
        <f t="shared" si="13"/>
        <v>0</v>
      </c>
      <c r="I113" s="136"/>
    </row>
    <row r="114" spans="1:9">
      <c r="A114" s="94"/>
      <c r="B114" s="94">
        <v>3293</v>
      </c>
      <c r="C114" s="96"/>
      <c r="D114" s="181" t="s">
        <v>112</v>
      </c>
      <c r="E114" s="73">
        <v>2747.55</v>
      </c>
      <c r="F114" s="73"/>
      <c r="G114" s="73">
        <v>872.99</v>
      </c>
      <c r="H114" s="127">
        <f t="shared" si="13"/>
        <v>31.773398118323598</v>
      </c>
      <c r="I114" s="136"/>
    </row>
    <row r="115" spans="1:9">
      <c r="A115" s="94"/>
      <c r="B115" s="94">
        <v>3294</v>
      </c>
      <c r="C115" s="96"/>
      <c r="D115" s="181" t="s">
        <v>113</v>
      </c>
      <c r="E115" s="73">
        <v>133.09</v>
      </c>
      <c r="F115" s="73"/>
      <c r="G115" s="73">
        <v>150</v>
      </c>
      <c r="H115" s="127">
        <f t="shared" si="13"/>
        <v>112.70568788038169</v>
      </c>
      <c r="I115" s="136"/>
    </row>
    <row r="116" spans="1:9">
      <c r="A116" s="94"/>
      <c r="B116" s="94">
        <v>3295</v>
      </c>
      <c r="C116" s="96"/>
      <c r="D116" s="181" t="s">
        <v>114</v>
      </c>
      <c r="E116" s="73">
        <v>3026.27</v>
      </c>
      <c r="F116" s="73"/>
      <c r="G116" s="73">
        <v>4156.95</v>
      </c>
      <c r="H116" s="127">
        <f t="shared" si="13"/>
        <v>137.36216530580549</v>
      </c>
      <c r="I116" s="136"/>
    </row>
    <row r="117" spans="1:9">
      <c r="A117" s="94"/>
      <c r="B117" s="94">
        <v>3296</v>
      </c>
      <c r="C117" s="96"/>
      <c r="D117" s="28" t="s">
        <v>115</v>
      </c>
      <c r="E117" s="73">
        <v>0</v>
      </c>
      <c r="F117" s="73"/>
      <c r="G117" s="73">
        <v>0</v>
      </c>
      <c r="H117" s="127"/>
      <c r="I117" s="136"/>
    </row>
    <row r="118" spans="1:9" ht="22.5">
      <c r="A118" s="94"/>
      <c r="B118" s="94">
        <v>3299</v>
      </c>
      <c r="C118" s="96"/>
      <c r="D118" s="181" t="s">
        <v>109</v>
      </c>
      <c r="E118" s="73">
        <v>1251.54</v>
      </c>
      <c r="F118" s="73"/>
      <c r="G118" s="73">
        <v>2509.1</v>
      </c>
      <c r="H118" s="127">
        <f t="shared" ref="H118:H130" si="22">(G118/E118)*100</f>
        <v>200.48100739888457</v>
      </c>
      <c r="I118" s="136"/>
    </row>
    <row r="119" spans="1:9">
      <c r="A119" s="100"/>
      <c r="B119" s="100">
        <v>34</v>
      </c>
      <c r="C119" s="101"/>
      <c r="D119" s="182" t="s">
        <v>116</v>
      </c>
      <c r="E119" s="87">
        <f>E120</f>
        <v>219.44</v>
      </c>
      <c r="F119" s="87">
        <v>25</v>
      </c>
      <c r="G119" s="87">
        <f t="shared" ref="G119" si="23">G120</f>
        <v>0</v>
      </c>
      <c r="H119" s="128">
        <f t="shared" si="22"/>
        <v>0</v>
      </c>
      <c r="I119" s="137">
        <f>(G119/F119)*100</f>
        <v>0</v>
      </c>
    </row>
    <row r="120" spans="1:9">
      <c r="A120" s="102"/>
      <c r="B120" s="129">
        <v>343</v>
      </c>
      <c r="C120" s="96"/>
      <c r="D120" s="183" t="s">
        <v>117</v>
      </c>
      <c r="E120" s="130">
        <f>E121+E122</f>
        <v>219.44</v>
      </c>
      <c r="F120" s="130"/>
      <c r="G120" s="130">
        <f t="shared" ref="G120" si="24">G121+G122</f>
        <v>0</v>
      </c>
      <c r="H120" s="127">
        <f t="shared" si="22"/>
        <v>0</v>
      </c>
      <c r="I120" s="136"/>
    </row>
    <row r="121" spans="1:9" ht="22.5">
      <c r="A121" s="102"/>
      <c r="B121" s="102">
        <v>3431</v>
      </c>
      <c r="C121" s="96"/>
      <c r="D121" s="181" t="s">
        <v>118</v>
      </c>
      <c r="E121" s="75">
        <v>183.83</v>
      </c>
      <c r="F121" s="75"/>
      <c r="G121" s="75">
        <v>0</v>
      </c>
      <c r="H121" s="127">
        <f t="shared" si="22"/>
        <v>0</v>
      </c>
      <c r="I121" s="136"/>
    </row>
    <row r="122" spans="1:9">
      <c r="A122" s="102"/>
      <c r="B122" s="102">
        <v>3433</v>
      </c>
      <c r="C122" s="96"/>
      <c r="D122" s="183" t="s">
        <v>119</v>
      </c>
      <c r="E122" s="75">
        <v>35.61</v>
      </c>
      <c r="F122" s="75"/>
      <c r="G122" s="75">
        <v>0</v>
      </c>
      <c r="H122" s="127">
        <f t="shared" si="22"/>
        <v>0</v>
      </c>
      <c r="I122" s="136"/>
    </row>
    <row r="123" spans="1:9" ht="25.5">
      <c r="A123" s="100"/>
      <c r="B123" s="100">
        <v>37</v>
      </c>
      <c r="C123" s="101"/>
      <c r="D123" s="184" t="s">
        <v>120</v>
      </c>
      <c r="E123" s="87">
        <f>E124</f>
        <v>1364.91</v>
      </c>
      <c r="F123" s="87">
        <v>19315.650000000001</v>
      </c>
      <c r="G123" s="87">
        <f t="shared" ref="G123" si="25">G124</f>
        <v>2016.97</v>
      </c>
      <c r="H123" s="128">
        <f t="shared" si="22"/>
        <v>147.77311324556197</v>
      </c>
      <c r="I123" s="137">
        <f>(G123/F123)*100</f>
        <v>10.442154418826185</v>
      </c>
    </row>
    <row r="124" spans="1:9" s="79" customFormat="1" ht="22.5">
      <c r="A124" s="131"/>
      <c r="B124" s="95">
        <v>372</v>
      </c>
      <c r="C124" s="96"/>
      <c r="D124" s="181" t="s">
        <v>121</v>
      </c>
      <c r="E124" s="98">
        <f>E125+E126</f>
        <v>1364.91</v>
      </c>
      <c r="F124" s="98"/>
      <c r="G124" s="98">
        <f t="shared" ref="G124" si="26">G125+G126</f>
        <v>2016.97</v>
      </c>
      <c r="H124" s="127">
        <f t="shared" si="22"/>
        <v>147.77311324556197</v>
      </c>
      <c r="I124" s="136"/>
    </row>
    <row r="125" spans="1:9" s="79" customFormat="1" ht="22.5">
      <c r="A125" s="131"/>
      <c r="B125" s="94">
        <v>3721</v>
      </c>
      <c r="C125" s="96"/>
      <c r="D125" s="181" t="s">
        <v>122</v>
      </c>
      <c r="E125" s="99">
        <v>1364.91</v>
      </c>
      <c r="F125" s="99"/>
      <c r="G125" s="99">
        <v>2016.97</v>
      </c>
      <c r="H125" s="127">
        <f t="shared" si="22"/>
        <v>147.77311324556197</v>
      </c>
      <c r="I125" s="136"/>
    </row>
    <row r="126" spans="1:9" s="79" customFormat="1" ht="22.5">
      <c r="A126" s="131"/>
      <c r="B126" s="94">
        <v>3722</v>
      </c>
      <c r="C126" s="96"/>
      <c r="D126" s="181" t="s">
        <v>123</v>
      </c>
      <c r="E126" s="99">
        <v>0</v>
      </c>
      <c r="F126" s="99"/>
      <c r="G126" s="99">
        <v>0</v>
      </c>
      <c r="H126" s="127" t="e">
        <f t="shared" si="22"/>
        <v>#DIV/0!</v>
      </c>
      <c r="I126" s="136"/>
    </row>
    <row r="127" spans="1:9">
      <c r="A127" s="100"/>
      <c r="B127" s="100">
        <v>38</v>
      </c>
      <c r="C127" s="101"/>
      <c r="D127" s="184" t="s">
        <v>124</v>
      </c>
      <c r="E127" s="87">
        <f>E128</f>
        <v>0</v>
      </c>
      <c r="F127" s="87">
        <v>642.5</v>
      </c>
      <c r="G127" s="87">
        <f t="shared" ref="G127" si="27">G128</f>
        <v>1260</v>
      </c>
      <c r="H127" s="128" t="e">
        <f t="shared" si="22"/>
        <v>#DIV/0!</v>
      </c>
      <c r="I127" s="137">
        <f>(G127/F127)*100</f>
        <v>196.1089494163424</v>
      </c>
    </row>
    <row r="128" spans="1:9" s="79" customFormat="1">
      <c r="A128" s="131"/>
      <c r="B128" s="105">
        <v>3812</v>
      </c>
      <c r="C128" s="106"/>
      <c r="D128" s="183" t="s">
        <v>125</v>
      </c>
      <c r="E128" s="99">
        <v>0</v>
      </c>
      <c r="F128" s="99"/>
      <c r="G128" s="99">
        <v>1260</v>
      </c>
      <c r="H128" s="127" t="e">
        <f t="shared" si="22"/>
        <v>#DIV/0!</v>
      </c>
      <c r="I128" s="136" t="e">
        <f>(G128/F128)*100</f>
        <v>#DIV/0!</v>
      </c>
    </row>
    <row r="129" spans="1:9" ht="25.5">
      <c r="A129" s="132">
        <v>4</v>
      </c>
      <c r="B129" s="133"/>
      <c r="C129" s="133"/>
      <c r="D129" s="134" t="s">
        <v>126</v>
      </c>
      <c r="E129" s="74">
        <f>E130+E141</f>
        <v>2036.28</v>
      </c>
      <c r="F129" s="74">
        <f t="shared" ref="F129:G129" si="28">F130+F141</f>
        <v>25458.059999999998</v>
      </c>
      <c r="G129" s="74">
        <f t="shared" si="28"/>
        <v>1316.9099999999999</v>
      </c>
      <c r="H129" s="127">
        <f t="shared" si="22"/>
        <v>64.67234368554422</v>
      </c>
      <c r="I129" s="136">
        <f>(G129/F129)*100</f>
        <v>5.1728607757228948</v>
      </c>
    </row>
    <row r="130" spans="1:9" ht="25.5">
      <c r="A130" s="86"/>
      <c r="B130" s="86">
        <v>42</v>
      </c>
      <c r="C130" s="86"/>
      <c r="D130" s="135" t="s">
        <v>127</v>
      </c>
      <c r="E130" s="87">
        <f>E133+E139</f>
        <v>2036.28</v>
      </c>
      <c r="F130" s="87">
        <v>21665.73</v>
      </c>
      <c r="G130" s="87">
        <f>G131+G133+G139</f>
        <v>1316.9099999999999</v>
      </c>
      <c r="H130" s="128">
        <f t="shared" si="22"/>
        <v>64.67234368554422</v>
      </c>
      <c r="I130" s="137">
        <f>(G130/F130)*100</f>
        <v>6.078308923816552</v>
      </c>
    </row>
    <row r="131" spans="1:9" s="5" customFormat="1">
      <c r="A131" s="138"/>
      <c r="B131" s="62">
        <v>421</v>
      </c>
      <c r="C131" s="138"/>
      <c r="D131" s="139" t="s">
        <v>128</v>
      </c>
      <c r="E131" s="73">
        <v>0</v>
      </c>
      <c r="F131" s="73"/>
      <c r="G131" s="97">
        <f>G132</f>
        <v>0</v>
      </c>
      <c r="H131" s="140"/>
      <c r="I131" s="142"/>
    </row>
    <row r="132" spans="1:9" s="5" customFormat="1">
      <c r="A132" s="138"/>
      <c r="B132" s="138">
        <v>4214</v>
      </c>
      <c r="C132" s="138"/>
      <c r="D132" s="139" t="s">
        <v>129</v>
      </c>
      <c r="E132" s="73">
        <v>0</v>
      </c>
      <c r="F132" s="73"/>
      <c r="G132" s="73">
        <v>0</v>
      </c>
      <c r="H132" s="140"/>
      <c r="I132" s="142"/>
    </row>
    <row r="133" spans="1:9" s="79" customFormat="1">
      <c r="A133" s="141"/>
      <c r="B133" s="62">
        <v>422</v>
      </c>
      <c r="C133" s="96"/>
      <c r="D133" s="183" t="s">
        <v>130</v>
      </c>
      <c r="E133" s="98">
        <f t="shared" ref="E133:G133" si="29">SUM(E134:E138)</f>
        <v>2036.28</v>
      </c>
      <c r="F133" s="98">
        <f t="shared" si="29"/>
        <v>0</v>
      </c>
      <c r="G133" s="98">
        <f t="shared" si="29"/>
        <v>1316.9099999999999</v>
      </c>
      <c r="H133" s="127">
        <f>(G133/E133)*100</f>
        <v>64.67234368554422</v>
      </c>
      <c r="I133" s="136"/>
    </row>
    <row r="134" spans="1:9" s="79" customFormat="1">
      <c r="A134" s="141"/>
      <c r="B134" s="138">
        <v>4221</v>
      </c>
      <c r="C134" s="96"/>
      <c r="D134" s="183" t="s">
        <v>131</v>
      </c>
      <c r="E134" s="99">
        <v>2036.28</v>
      </c>
      <c r="F134" s="103"/>
      <c r="G134" s="99">
        <v>712.5</v>
      </c>
      <c r="H134" s="127">
        <f>(G134/E134)*100</f>
        <v>34.990276386351582</v>
      </c>
      <c r="I134" s="136"/>
    </row>
    <row r="135" spans="1:9" s="79" customFormat="1">
      <c r="A135" s="141"/>
      <c r="B135" s="138">
        <v>4223</v>
      </c>
      <c r="C135" s="96"/>
      <c r="D135" s="186" t="s">
        <v>132</v>
      </c>
      <c r="E135" s="99">
        <v>0</v>
      </c>
      <c r="F135" s="103"/>
      <c r="G135" s="99">
        <v>0</v>
      </c>
      <c r="H135" s="127" t="e">
        <f>(G135/E135)*100</f>
        <v>#DIV/0!</v>
      </c>
      <c r="I135" s="136"/>
    </row>
    <row r="136" spans="1:9" s="79" customFormat="1">
      <c r="A136" s="141"/>
      <c r="B136" s="138">
        <v>4225</v>
      </c>
      <c r="C136" s="96"/>
      <c r="D136" s="186" t="s">
        <v>133</v>
      </c>
      <c r="E136" s="99">
        <v>0</v>
      </c>
      <c r="F136" s="103"/>
      <c r="G136" s="99">
        <v>0</v>
      </c>
      <c r="H136" s="127"/>
      <c r="I136" s="136"/>
    </row>
    <row r="137" spans="1:9" s="79" customFormat="1">
      <c r="A137" s="141"/>
      <c r="B137" s="138">
        <v>4226</v>
      </c>
      <c r="C137" s="96"/>
      <c r="D137" s="186" t="s">
        <v>134</v>
      </c>
      <c r="E137" s="99">
        <v>0</v>
      </c>
      <c r="F137" s="103"/>
      <c r="G137" s="99">
        <v>0</v>
      </c>
      <c r="H137" s="127"/>
      <c r="I137" s="136"/>
    </row>
    <row r="138" spans="1:9" s="79" customFormat="1" ht="22.5">
      <c r="A138" s="141"/>
      <c r="B138" s="138">
        <v>4227</v>
      </c>
      <c r="C138" s="96"/>
      <c r="D138" s="181" t="s">
        <v>135</v>
      </c>
      <c r="E138" s="99">
        <v>0</v>
      </c>
      <c r="F138" s="103"/>
      <c r="G138" s="99">
        <v>604.41</v>
      </c>
      <c r="H138" s="127" t="e">
        <f t="shared" ref="H138:H143" si="30">(G138/E138)*100</f>
        <v>#DIV/0!</v>
      </c>
      <c r="I138" s="136"/>
    </row>
    <row r="139" spans="1:9" s="79" customFormat="1" ht="22.5">
      <c r="A139" s="141"/>
      <c r="B139" s="62">
        <v>424</v>
      </c>
      <c r="C139" s="96"/>
      <c r="D139" s="181" t="s">
        <v>136</v>
      </c>
      <c r="E139" s="98">
        <f>E140</f>
        <v>0</v>
      </c>
      <c r="F139" s="98">
        <f t="shared" ref="F139:G139" si="31">F140</f>
        <v>0</v>
      </c>
      <c r="G139" s="98">
        <f t="shared" si="31"/>
        <v>0</v>
      </c>
      <c r="H139" s="127" t="e">
        <f t="shared" si="30"/>
        <v>#DIV/0!</v>
      </c>
      <c r="I139" s="136"/>
    </row>
    <row r="140" spans="1:9" s="79" customFormat="1">
      <c r="A140" s="141"/>
      <c r="B140" s="138">
        <v>4241</v>
      </c>
      <c r="C140" s="96"/>
      <c r="D140" s="183" t="s">
        <v>137</v>
      </c>
      <c r="E140" s="99">
        <v>0</v>
      </c>
      <c r="F140" s="103"/>
      <c r="G140" s="99">
        <v>0</v>
      </c>
      <c r="H140" s="127" t="e">
        <f t="shared" si="30"/>
        <v>#DIV/0!</v>
      </c>
      <c r="I140" s="136"/>
    </row>
    <row r="141" spans="1:9" ht="25.5">
      <c r="A141" s="86"/>
      <c r="B141" s="86">
        <v>45</v>
      </c>
      <c r="C141" s="86"/>
      <c r="D141" s="135" t="s">
        <v>138</v>
      </c>
      <c r="E141" s="87">
        <f>E142+E144</f>
        <v>0</v>
      </c>
      <c r="F141" s="87">
        <v>3792.33</v>
      </c>
      <c r="G141" s="87">
        <f t="shared" ref="G141" si="32">G142+G144</f>
        <v>0</v>
      </c>
      <c r="H141" s="128" t="e">
        <f t="shared" si="30"/>
        <v>#DIV/0!</v>
      </c>
      <c r="I141" s="137">
        <f>(G141/F141)*100</f>
        <v>0</v>
      </c>
    </row>
    <row r="142" spans="1:9" ht="22.5">
      <c r="A142" s="138"/>
      <c r="B142" s="62">
        <v>451</v>
      </c>
      <c r="C142" s="96"/>
      <c r="D142" s="181" t="s">
        <v>139</v>
      </c>
      <c r="E142" s="97">
        <f>E143</f>
        <v>0</v>
      </c>
      <c r="F142" s="97">
        <f t="shared" ref="F142:G142" si="33">F143</f>
        <v>0</v>
      </c>
      <c r="G142" s="97">
        <f t="shared" si="33"/>
        <v>0</v>
      </c>
      <c r="H142" s="127" t="e">
        <f t="shared" si="30"/>
        <v>#DIV/0!</v>
      </c>
      <c r="I142" s="136"/>
    </row>
    <row r="143" spans="1:9" ht="22.5">
      <c r="A143" s="138"/>
      <c r="B143" s="138">
        <v>4511</v>
      </c>
      <c r="C143" s="96"/>
      <c r="D143" s="181" t="s">
        <v>139</v>
      </c>
      <c r="E143" s="73">
        <v>0</v>
      </c>
      <c r="F143" s="73"/>
      <c r="G143" s="73">
        <v>0</v>
      </c>
      <c r="H143" s="127" t="e">
        <f t="shared" si="30"/>
        <v>#DIV/0!</v>
      </c>
      <c r="I143" s="136"/>
    </row>
    <row r="144" spans="1:9" ht="22.5">
      <c r="A144" s="138"/>
      <c r="B144" s="62">
        <v>452</v>
      </c>
      <c r="C144" s="96"/>
      <c r="D144" s="181" t="s">
        <v>140</v>
      </c>
      <c r="E144" s="97">
        <f>E145</f>
        <v>0</v>
      </c>
      <c r="F144" s="97">
        <f t="shared" ref="F144:G144" si="34">F145</f>
        <v>0</v>
      </c>
      <c r="G144" s="97">
        <f t="shared" si="34"/>
        <v>0</v>
      </c>
      <c r="H144" s="127" t="e">
        <f t="shared" ref="H144" si="35">(G144/E144)*100</f>
        <v>#DIV/0!</v>
      </c>
      <c r="I144" s="136"/>
    </row>
    <row r="145" spans="1:9" ht="22.5">
      <c r="A145" s="138"/>
      <c r="B145" s="138">
        <v>4521</v>
      </c>
      <c r="C145" s="96"/>
      <c r="D145" s="181" t="s">
        <v>140</v>
      </c>
      <c r="E145" s="73"/>
      <c r="F145" s="73"/>
      <c r="G145" s="73">
        <v>0</v>
      </c>
      <c r="H145" s="127" t="e">
        <f t="shared" ref="H145" si="36">(G145/E145)*100</f>
        <v>#DIV/0!</v>
      </c>
      <c r="I145" s="136"/>
    </row>
  </sheetData>
  <mergeCells count="12">
    <mergeCell ref="A1:H1"/>
    <mergeCell ref="A3:H3"/>
    <mergeCell ref="A5:H5"/>
    <mergeCell ref="A7:H7"/>
    <mergeCell ref="A9:D9"/>
    <mergeCell ref="A76:D76"/>
    <mergeCell ref="A77:D77"/>
    <mergeCell ref="A10:D10"/>
    <mergeCell ref="A60:H60"/>
    <mergeCell ref="A62:D62"/>
    <mergeCell ref="A63:D63"/>
    <mergeCell ref="A74:H74"/>
  </mergeCells>
  <pageMargins left="0.23622047244094499" right="0.23622047244094499" top="0.74803149606299202" bottom="0.74803149606299202" header="0.31496062992126" footer="0.31496062992126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zoomScale="140" zoomScaleNormal="140" workbookViewId="0">
      <selection activeCell="H18" sqref="A3:H18"/>
    </sheetView>
  </sheetViews>
  <sheetFormatPr defaultColWidth="9" defaultRowHeight="15"/>
  <cols>
    <col min="1" max="1" width="7.42578125" customWidth="1"/>
    <col min="2" max="2" width="8.42578125" customWidth="1"/>
    <col min="3" max="3" width="17.5703125" customWidth="1"/>
    <col min="4" max="4" width="24.28515625" customWidth="1"/>
    <col min="5" max="7" width="25.28515625" customWidth="1"/>
    <col min="8" max="8" width="12.85546875" customWidth="1"/>
  </cols>
  <sheetData>
    <row r="1" spans="1:8" ht="42" customHeight="1">
      <c r="A1" s="258" t="s">
        <v>30</v>
      </c>
      <c r="B1" s="258"/>
      <c r="C1" s="258"/>
      <c r="D1" s="258"/>
      <c r="E1" s="258"/>
      <c r="F1" s="258"/>
      <c r="G1" s="258"/>
      <c r="H1" s="258"/>
    </row>
    <row r="2" spans="1:8" ht="18" customHeight="1">
      <c r="A2" s="8"/>
      <c r="B2" s="8"/>
      <c r="C2" s="8"/>
      <c r="D2" s="8"/>
      <c r="E2" s="8"/>
      <c r="F2" s="8"/>
      <c r="G2" s="8"/>
    </row>
    <row r="3" spans="1:8" ht="15.75">
      <c r="A3" s="256" t="s">
        <v>1</v>
      </c>
      <c r="B3" s="256"/>
      <c r="C3" s="256"/>
      <c r="D3" s="256"/>
      <c r="E3" s="256"/>
      <c r="F3" s="256"/>
      <c r="G3" s="259"/>
    </row>
    <row r="4" spans="1:8" ht="18">
      <c r="A4" s="8"/>
      <c r="B4" s="8"/>
      <c r="C4" s="8"/>
      <c r="D4" s="8"/>
      <c r="E4" s="8"/>
      <c r="F4" s="8"/>
      <c r="G4" s="9"/>
    </row>
    <row r="5" spans="1:8" ht="18" customHeight="1">
      <c r="A5" s="256" t="s">
        <v>141</v>
      </c>
      <c r="B5" s="260"/>
      <c r="C5" s="260"/>
      <c r="D5" s="260"/>
      <c r="E5" s="260"/>
      <c r="F5" s="260"/>
      <c r="G5" s="260"/>
    </row>
    <row r="6" spans="1:8" ht="18">
      <c r="A6" s="8"/>
      <c r="B6" s="8"/>
      <c r="C6" s="8"/>
      <c r="D6" s="8"/>
      <c r="E6" s="8"/>
      <c r="F6" s="8"/>
      <c r="G6" s="9"/>
    </row>
    <row r="7" spans="1:8" ht="15.75">
      <c r="A7" s="256" t="s">
        <v>142</v>
      </c>
      <c r="B7" s="257"/>
      <c r="C7" s="257"/>
      <c r="D7" s="257"/>
      <c r="E7" s="257"/>
      <c r="F7" s="257"/>
      <c r="G7" s="257"/>
    </row>
    <row r="8" spans="1:8" ht="18">
      <c r="A8" s="8"/>
      <c r="B8" s="8"/>
      <c r="C8" s="8"/>
      <c r="D8" s="8"/>
      <c r="E8" s="13"/>
      <c r="F8" s="13"/>
      <c r="G8" s="13"/>
      <c r="H8" s="12"/>
    </row>
    <row r="9" spans="1:8" ht="25.5">
      <c r="A9" s="247" t="s">
        <v>4</v>
      </c>
      <c r="B9" s="248"/>
      <c r="C9" s="249"/>
      <c r="D9" s="179" t="s">
        <v>33</v>
      </c>
      <c r="E9" s="15" t="s">
        <v>6</v>
      </c>
      <c r="F9" s="179" t="s">
        <v>7</v>
      </c>
      <c r="G9" s="15" t="s">
        <v>8</v>
      </c>
      <c r="H9" s="15" t="s">
        <v>9</v>
      </c>
    </row>
    <row r="10" spans="1:8">
      <c r="A10" s="253">
        <v>1</v>
      </c>
      <c r="B10" s="254"/>
      <c r="C10" s="255"/>
      <c r="D10" s="60">
        <v>2</v>
      </c>
      <c r="E10" s="60">
        <v>3</v>
      </c>
      <c r="F10" s="60">
        <v>4</v>
      </c>
      <c r="G10" s="71" t="s">
        <v>10</v>
      </c>
      <c r="H10" s="71" t="s">
        <v>11</v>
      </c>
    </row>
    <row r="11" spans="1:8" s="66" customFormat="1" ht="25.5" customHeight="1">
      <c r="A11" s="270" t="s">
        <v>143</v>
      </c>
      <c r="B11" s="271"/>
      <c r="C11" s="272"/>
      <c r="D11" s="72">
        <f>SUM(D12:D18)</f>
        <v>1246021.3999999999</v>
      </c>
      <c r="E11" s="72">
        <f>SUM(E12:E18)</f>
        <v>1480336.45</v>
      </c>
      <c r="F11" s="72">
        <f>SUM(F12:F18)</f>
        <v>1357867.57</v>
      </c>
      <c r="G11" s="72">
        <f>F11/D11*100</f>
        <v>108.97626397106825</v>
      </c>
      <c r="H11" s="72">
        <f>F11/E11*100</f>
        <v>91.726956395622096</v>
      </c>
    </row>
    <row r="12" spans="1:8">
      <c r="A12" s="261" t="s">
        <v>144</v>
      </c>
      <c r="B12" s="262"/>
      <c r="C12" s="263"/>
      <c r="D12" s="73">
        <v>187753.87</v>
      </c>
      <c r="E12" s="73">
        <f>' Račun prihoda i rashoda'!F50</f>
        <v>160937.82999999999</v>
      </c>
      <c r="F12" s="73">
        <v>189854.55</v>
      </c>
      <c r="G12" s="72">
        <f t="shared" ref="G12:G18" si="0">F12/D12*100</f>
        <v>101.11884777661307</v>
      </c>
      <c r="H12" s="72">
        <f t="shared" ref="H12:H18" si="1">F12/E12*100</f>
        <v>117.96763383724014</v>
      </c>
    </row>
    <row r="13" spans="1:8">
      <c r="A13" s="261" t="s">
        <v>145</v>
      </c>
      <c r="B13" s="262"/>
      <c r="C13" s="263"/>
      <c r="D13" s="73">
        <v>8320.5499999999993</v>
      </c>
      <c r="E13" s="73">
        <f>' Račun prihoda i rashoda'!F41+' Račun prihoda i rashoda'!F55</f>
        <v>5581.66</v>
      </c>
      <c r="F13" s="73">
        <v>4768.3599999999997</v>
      </c>
      <c r="G13" s="72">
        <f t="shared" si="0"/>
        <v>57.308230826087211</v>
      </c>
      <c r="H13" s="72">
        <f t="shared" si="1"/>
        <v>85.429065905124986</v>
      </c>
    </row>
    <row r="14" spans="1:8">
      <c r="A14" s="261" t="s">
        <v>146</v>
      </c>
      <c r="B14" s="262"/>
      <c r="C14" s="263"/>
      <c r="D14" s="73">
        <v>34572.44</v>
      </c>
      <c r="E14" s="73">
        <f>' Račun prihoda i rashoda'!F37</f>
        <v>29211.43</v>
      </c>
      <c r="F14" s="73">
        <v>36356.14</v>
      </c>
      <c r="G14" s="72">
        <f t="shared" si="0"/>
        <v>105.159311868066</v>
      </c>
      <c r="H14" s="72">
        <f t="shared" si="1"/>
        <v>124.4586108930648</v>
      </c>
    </row>
    <row r="15" spans="1:8">
      <c r="A15" s="261" t="s">
        <v>246</v>
      </c>
      <c r="B15" s="262"/>
      <c r="C15" s="263"/>
      <c r="D15" s="73">
        <v>0</v>
      </c>
      <c r="E15" s="73">
        <v>8752.14</v>
      </c>
      <c r="F15" s="73">
        <v>186.47</v>
      </c>
      <c r="G15" s="72" t="e">
        <f t="shared" si="0"/>
        <v>#DIV/0!</v>
      </c>
      <c r="H15" s="72">
        <f t="shared" si="1"/>
        <v>2.1305646390482784</v>
      </c>
    </row>
    <row r="16" spans="1:8">
      <c r="A16" s="261" t="s">
        <v>147</v>
      </c>
      <c r="B16" s="262"/>
      <c r="C16" s="263"/>
      <c r="D16" s="73">
        <v>2802.14</v>
      </c>
      <c r="E16" s="73">
        <f>' Račun prihoda i rashoda'!F23</f>
        <v>52808.67</v>
      </c>
      <c r="F16" s="73">
        <v>11492.76</v>
      </c>
      <c r="G16" s="72">
        <f t="shared" si="0"/>
        <v>410.14224842441848</v>
      </c>
      <c r="H16" s="72">
        <f t="shared" si="1"/>
        <v>21.763017322723712</v>
      </c>
    </row>
    <row r="17" spans="1:8">
      <c r="A17" s="261" t="s">
        <v>148</v>
      </c>
      <c r="B17" s="262"/>
      <c r="C17" s="263"/>
      <c r="D17" s="73">
        <v>1012522.4</v>
      </c>
      <c r="E17" s="73">
        <f>' Račun prihoda i rashoda'!F17</f>
        <v>1223019.72</v>
      </c>
      <c r="F17" s="73">
        <v>1114809.29</v>
      </c>
      <c r="G17" s="72">
        <f t="shared" si="0"/>
        <v>110.10218539362684</v>
      </c>
      <c r="H17" s="72">
        <f t="shared" si="1"/>
        <v>91.152192541915838</v>
      </c>
    </row>
    <row r="18" spans="1:8">
      <c r="A18" s="261" t="s">
        <v>149</v>
      </c>
      <c r="B18" s="262"/>
      <c r="C18" s="263"/>
      <c r="D18" s="73">
        <v>50</v>
      </c>
      <c r="E18" s="73">
        <f>' Račun prihoda i rashoda'!F45</f>
        <v>25</v>
      </c>
      <c r="F18" s="73">
        <v>400</v>
      </c>
      <c r="G18" s="72">
        <f t="shared" si="0"/>
        <v>800</v>
      </c>
      <c r="H18" s="72">
        <f t="shared" si="1"/>
        <v>1600</v>
      </c>
    </row>
    <row r="21" spans="1:8" ht="15.75">
      <c r="A21" s="256" t="s">
        <v>150</v>
      </c>
      <c r="B21" s="257"/>
      <c r="C21" s="257"/>
      <c r="D21" s="257"/>
      <c r="E21" s="257"/>
      <c r="F21" s="257"/>
      <c r="G21" s="257"/>
    </row>
    <row r="22" spans="1:8" ht="18">
      <c r="A22" s="8"/>
      <c r="B22" s="8"/>
      <c r="C22" s="8"/>
      <c r="D22" s="8"/>
      <c r="E22" s="13"/>
      <c r="F22" s="13"/>
      <c r="G22" s="13"/>
      <c r="H22" s="12"/>
    </row>
    <row r="23" spans="1:8" ht="25.5">
      <c r="A23" s="247" t="s">
        <v>4</v>
      </c>
      <c r="B23" s="248"/>
      <c r="C23" s="249"/>
      <c r="D23" s="179" t="s">
        <v>33</v>
      </c>
      <c r="E23" s="15" t="s">
        <v>6</v>
      </c>
      <c r="F23" s="179" t="s">
        <v>7</v>
      </c>
      <c r="G23" s="15" t="s">
        <v>8</v>
      </c>
      <c r="H23" s="15" t="s">
        <v>9</v>
      </c>
    </row>
    <row r="24" spans="1:8">
      <c r="A24" s="253">
        <v>1</v>
      </c>
      <c r="B24" s="254"/>
      <c r="C24" s="255"/>
      <c r="D24" s="60">
        <v>2</v>
      </c>
      <c r="E24" s="60">
        <v>3</v>
      </c>
      <c r="F24" s="60">
        <v>4</v>
      </c>
      <c r="G24" s="71" t="s">
        <v>10</v>
      </c>
      <c r="H24" s="71" t="s">
        <v>11</v>
      </c>
    </row>
    <row r="25" spans="1:8" ht="15.75" customHeight="1">
      <c r="A25" s="267" t="s">
        <v>151</v>
      </c>
      <c r="B25" s="268"/>
      <c r="C25" s="269"/>
      <c r="D25" s="74">
        <f>SUM(D26:D36)</f>
        <v>1201990.0900000001</v>
      </c>
      <c r="E25" s="74">
        <f>SUM(E26:E36)</f>
        <v>1510415.2</v>
      </c>
      <c r="F25" s="74">
        <f>SUM(F26:F36)</f>
        <v>1514779.24</v>
      </c>
      <c r="G25" s="72">
        <f t="shared" ref="G25:G30" si="2">F25/D25*100</f>
        <v>126.02260639270328</v>
      </c>
      <c r="H25" s="72">
        <f t="shared" ref="H25:H30" si="3">F25/E25*100</f>
        <v>100.28892982538842</v>
      </c>
    </row>
    <row r="26" spans="1:8" s="67" customFormat="1" ht="15.75" customHeight="1">
      <c r="A26" s="261" t="s">
        <v>144</v>
      </c>
      <c r="B26" s="262"/>
      <c r="C26" s="263"/>
      <c r="D26" s="75">
        <v>164500.41</v>
      </c>
      <c r="E26" s="75">
        <v>160937.82999999999</v>
      </c>
      <c r="F26" s="75">
        <v>209331.46</v>
      </c>
      <c r="G26" s="72">
        <f t="shared" si="2"/>
        <v>127.25285000809419</v>
      </c>
      <c r="H26" s="72">
        <f t="shared" si="3"/>
        <v>130.06976669189586</v>
      </c>
    </row>
    <row r="27" spans="1:8" s="66" customFormat="1">
      <c r="A27" s="261" t="s">
        <v>145</v>
      </c>
      <c r="B27" s="262"/>
      <c r="C27" s="263"/>
      <c r="D27" s="73">
        <v>2408.31</v>
      </c>
      <c r="E27" s="73">
        <v>5581.66</v>
      </c>
      <c r="F27" s="73">
        <v>740.96</v>
      </c>
      <c r="G27" s="72">
        <f t="shared" si="2"/>
        <v>30.766803276986771</v>
      </c>
      <c r="H27" s="72">
        <f t="shared" si="3"/>
        <v>13.274903881640945</v>
      </c>
    </row>
    <row r="28" spans="1:8" s="66" customFormat="1">
      <c r="A28" s="261" t="s">
        <v>152</v>
      </c>
      <c r="B28" s="262"/>
      <c r="C28" s="263"/>
      <c r="D28" s="73">
        <v>0</v>
      </c>
      <c r="E28" s="73">
        <v>7871.03</v>
      </c>
      <c r="F28" s="73">
        <v>0</v>
      </c>
      <c r="G28" s="72" t="e">
        <f t="shared" si="2"/>
        <v>#DIV/0!</v>
      </c>
      <c r="H28" s="72">
        <f t="shared" si="3"/>
        <v>0</v>
      </c>
    </row>
    <row r="29" spans="1:8" s="66" customFormat="1">
      <c r="A29" s="261" t="s">
        <v>146</v>
      </c>
      <c r="B29" s="262"/>
      <c r="C29" s="263"/>
      <c r="D29" s="73">
        <v>15838.63</v>
      </c>
      <c r="E29" s="73">
        <v>29211.43</v>
      </c>
      <c r="F29" s="73">
        <v>21627.9</v>
      </c>
      <c r="G29" s="72">
        <f t="shared" si="2"/>
        <v>136.55158305989849</v>
      </c>
      <c r="H29" s="72">
        <f t="shared" si="3"/>
        <v>74.039168914359905</v>
      </c>
    </row>
    <row r="30" spans="1:8" s="66" customFormat="1">
      <c r="A30" s="264" t="s">
        <v>153</v>
      </c>
      <c r="B30" s="265"/>
      <c r="C30" s="266"/>
      <c r="D30" s="73">
        <v>25</v>
      </c>
      <c r="E30" s="73">
        <v>19134.37</v>
      </c>
      <c r="F30" s="73">
        <v>2835.15</v>
      </c>
      <c r="G30" s="72">
        <f t="shared" si="2"/>
        <v>11340.6</v>
      </c>
      <c r="H30" s="72">
        <f t="shared" si="3"/>
        <v>14.817054337299846</v>
      </c>
    </row>
    <row r="31" spans="1:8" s="66" customFormat="1">
      <c r="A31" s="261" t="s">
        <v>147</v>
      </c>
      <c r="B31" s="262"/>
      <c r="C31" s="263"/>
      <c r="D31" s="73">
        <v>958.1</v>
      </c>
      <c r="E31" s="73">
        <v>52808.67</v>
      </c>
      <c r="F31" s="73">
        <v>3150.54</v>
      </c>
      <c r="G31" s="72">
        <f t="shared" ref="G31:G36" si="4">F31/D31*100</f>
        <v>328.8320634589291</v>
      </c>
      <c r="H31" s="72">
        <f t="shared" ref="H31:H36" si="5">F31/E31*100</f>
        <v>5.9659521817156165</v>
      </c>
    </row>
    <row r="32" spans="1:8" s="66" customFormat="1">
      <c r="A32" s="261" t="s">
        <v>154</v>
      </c>
      <c r="B32" s="262"/>
      <c r="C32" s="263"/>
      <c r="D32" s="73">
        <v>3531.44</v>
      </c>
      <c r="E32" s="73">
        <v>339.35</v>
      </c>
      <c r="F32" s="73">
        <v>0</v>
      </c>
      <c r="G32" s="72">
        <f t="shared" si="4"/>
        <v>0</v>
      </c>
      <c r="H32" s="72">
        <f t="shared" si="5"/>
        <v>0</v>
      </c>
    </row>
    <row r="33" spans="1:8" s="66" customFormat="1">
      <c r="A33" s="261" t="s">
        <v>148</v>
      </c>
      <c r="B33" s="262"/>
      <c r="C33" s="263"/>
      <c r="D33" s="73">
        <v>1014728.2</v>
      </c>
      <c r="E33" s="73">
        <v>1223019.72</v>
      </c>
      <c r="F33" s="73">
        <v>1273802.18</v>
      </c>
      <c r="G33" s="72">
        <f t="shared" si="4"/>
        <v>125.53136692170376</v>
      </c>
      <c r="H33" s="72">
        <f t="shared" si="5"/>
        <v>104.15221922995647</v>
      </c>
    </row>
    <row r="34" spans="1:8" s="66" customFormat="1">
      <c r="A34" s="261" t="s">
        <v>155</v>
      </c>
      <c r="B34" s="262"/>
      <c r="C34" s="263"/>
      <c r="D34" s="73">
        <v>0</v>
      </c>
      <c r="E34" s="73">
        <v>2734</v>
      </c>
      <c r="F34" s="73">
        <v>2734</v>
      </c>
      <c r="G34" s="72" t="e">
        <f t="shared" si="4"/>
        <v>#DIV/0!</v>
      </c>
      <c r="H34" s="72">
        <f t="shared" si="5"/>
        <v>100</v>
      </c>
    </row>
    <row r="35" spans="1:8" s="66" customFormat="1">
      <c r="A35" s="261" t="s">
        <v>149</v>
      </c>
      <c r="B35" s="262"/>
      <c r="C35" s="263"/>
      <c r="D35" s="73">
        <v>0</v>
      </c>
      <c r="E35" s="73">
        <v>25</v>
      </c>
      <c r="F35" s="73">
        <v>400</v>
      </c>
      <c r="G35" s="72" t="e">
        <f t="shared" si="4"/>
        <v>#DIV/0!</v>
      </c>
      <c r="H35" s="72">
        <f t="shared" si="5"/>
        <v>1600</v>
      </c>
    </row>
    <row r="36" spans="1:8" s="66" customFormat="1">
      <c r="A36" s="261" t="s">
        <v>246</v>
      </c>
      <c r="B36" s="262"/>
      <c r="C36" s="263"/>
      <c r="D36" s="73">
        <v>0</v>
      </c>
      <c r="E36" s="73">
        <v>8752.14</v>
      </c>
      <c r="F36" s="73">
        <v>157.05000000000001</v>
      </c>
      <c r="G36" s="72" t="e">
        <f t="shared" si="4"/>
        <v>#DIV/0!</v>
      </c>
      <c r="H36" s="72">
        <f t="shared" si="5"/>
        <v>1.7944182794150918</v>
      </c>
    </row>
  </sheetData>
  <mergeCells count="29">
    <mergeCell ref="A1:H1"/>
    <mergeCell ref="A3:G3"/>
    <mergeCell ref="A5:G5"/>
    <mergeCell ref="A7:G7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1:G21"/>
    <mergeCell ref="A23:C23"/>
    <mergeCell ref="A24:C24"/>
    <mergeCell ref="A25:C25"/>
    <mergeCell ref="A26:C26"/>
    <mergeCell ref="A27:C27"/>
    <mergeCell ref="A33:C33"/>
    <mergeCell ref="A34:C34"/>
    <mergeCell ref="A35:C35"/>
    <mergeCell ref="A36:C36"/>
    <mergeCell ref="A28:C28"/>
    <mergeCell ref="A29:C29"/>
    <mergeCell ref="A30:C30"/>
    <mergeCell ref="A31:C31"/>
    <mergeCell ref="A32:C32"/>
  </mergeCells>
  <pageMargins left="0.70866141732283505" right="0.70866141732283505" top="0.74803149606299202" bottom="0.74803149606299202" header="0.31496062992126" footer="0.31496062992126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"/>
  <sheetViews>
    <sheetView zoomScale="170" zoomScaleNormal="170" workbookViewId="0">
      <selection activeCell="F13" sqref="A2:F13"/>
    </sheetView>
  </sheetViews>
  <sheetFormatPr defaultColWidth="9" defaultRowHeight="15"/>
  <cols>
    <col min="1" max="1" width="37.7109375" customWidth="1"/>
    <col min="2" max="2" width="18.85546875" customWidth="1"/>
    <col min="3" max="3" width="22.5703125" customWidth="1"/>
    <col min="4" max="4" width="21.7109375" customWidth="1"/>
    <col min="5" max="5" width="12.5703125" customWidth="1"/>
    <col min="6" max="6" width="11.28515625" customWidth="1"/>
  </cols>
  <sheetData>
    <row r="1" spans="1:11" ht="42" customHeight="1">
      <c r="A1" s="258" t="s">
        <v>30</v>
      </c>
      <c r="B1" s="258"/>
      <c r="C1" s="258"/>
      <c r="D1" s="258"/>
      <c r="E1" s="258"/>
      <c r="F1" s="258"/>
      <c r="G1" s="258"/>
      <c r="H1" s="258"/>
      <c r="I1" s="33"/>
      <c r="J1" s="33"/>
      <c r="K1" s="33"/>
    </row>
    <row r="2" spans="1:11" ht="15.75">
      <c r="A2" s="256" t="s">
        <v>1</v>
      </c>
      <c r="B2" s="256"/>
      <c r="C2" s="256"/>
      <c r="D2" s="259"/>
      <c r="E2" s="259"/>
    </row>
    <row r="3" spans="1:11" ht="18">
      <c r="A3" s="8"/>
      <c r="B3" s="8"/>
      <c r="C3" s="8"/>
      <c r="D3" s="9"/>
      <c r="E3" s="9"/>
    </row>
    <row r="4" spans="1:11" ht="18" customHeight="1">
      <c r="A4" s="256" t="s">
        <v>156</v>
      </c>
      <c r="B4" s="256"/>
      <c r="C4" s="260"/>
      <c r="D4" s="260"/>
      <c r="E4" s="260"/>
    </row>
    <row r="5" spans="1:11" ht="18">
      <c r="A5" s="8"/>
      <c r="B5" s="8"/>
      <c r="C5" s="8"/>
      <c r="D5" s="9"/>
      <c r="E5" s="9"/>
    </row>
    <row r="6" spans="1:11" ht="15.75">
      <c r="A6" s="256" t="s">
        <v>157</v>
      </c>
      <c r="B6" s="256"/>
      <c r="C6" s="257"/>
      <c r="D6" s="257"/>
      <c r="E6" s="257"/>
    </row>
    <row r="7" spans="1:11" ht="18">
      <c r="A7" s="8"/>
      <c r="B7" s="8"/>
      <c r="C7" s="8"/>
      <c r="D7" s="9"/>
      <c r="E7" s="12"/>
    </row>
    <row r="8" spans="1:11" ht="25.5">
      <c r="A8" s="59" t="s">
        <v>4</v>
      </c>
      <c r="B8" s="179" t="s">
        <v>158</v>
      </c>
      <c r="C8" s="15" t="s">
        <v>6</v>
      </c>
      <c r="D8" s="179" t="s">
        <v>7</v>
      </c>
      <c r="E8" s="15" t="s">
        <v>8</v>
      </c>
      <c r="F8" s="15" t="s">
        <v>9</v>
      </c>
    </row>
    <row r="9" spans="1:11">
      <c r="A9" s="60">
        <v>1</v>
      </c>
      <c r="B9" s="60">
        <v>2</v>
      </c>
      <c r="C9" s="60">
        <v>3</v>
      </c>
      <c r="D9" s="60">
        <v>4</v>
      </c>
      <c r="E9" s="61" t="s">
        <v>10</v>
      </c>
      <c r="F9" s="61" t="s">
        <v>11</v>
      </c>
    </row>
    <row r="10" spans="1:11" ht="15.75" customHeight="1">
      <c r="A10" s="62" t="s">
        <v>78</v>
      </c>
      <c r="B10" s="63">
        <f t="shared" ref="B10:D10" si="0">B11</f>
        <v>1201990.3400000001</v>
      </c>
      <c r="C10" s="63">
        <f t="shared" si="0"/>
        <v>1510415.2</v>
      </c>
      <c r="D10" s="63">
        <f t="shared" si="0"/>
        <v>1514779.24</v>
      </c>
      <c r="E10" s="64">
        <f>(D10/B10)*100</f>
        <v>126.02258018146802</v>
      </c>
      <c r="F10" s="64">
        <f>(D10/C10)*100</f>
        <v>100.28892982538842</v>
      </c>
    </row>
    <row r="11" spans="1:11" ht="15.75" customHeight="1">
      <c r="A11" s="62" t="s">
        <v>159</v>
      </c>
      <c r="B11" s="65">
        <f>B12+B13</f>
        <v>1201990.3400000001</v>
      </c>
      <c r="C11" s="65">
        <f>C12+C13</f>
        <v>1510415.2</v>
      </c>
      <c r="D11" s="65">
        <f>D12+D13</f>
        <v>1514779.24</v>
      </c>
      <c r="E11" s="64">
        <f t="shared" ref="E11:E13" si="1">(D11/B11)*100</f>
        <v>126.02258018146802</v>
      </c>
      <c r="F11" s="64">
        <f t="shared" ref="F11:F13" si="2">(D11/C11)*100</f>
        <v>100.28892982538842</v>
      </c>
    </row>
    <row r="12" spans="1:11">
      <c r="A12" s="187" t="s">
        <v>160</v>
      </c>
      <c r="B12" s="65">
        <v>1127084.5</v>
      </c>
      <c r="C12" s="65">
        <v>1392815.2</v>
      </c>
      <c r="D12" s="65">
        <v>1433602.28</v>
      </c>
      <c r="E12" s="64">
        <f t="shared" si="1"/>
        <v>127.1956344000827</v>
      </c>
      <c r="F12" s="64">
        <f t="shared" si="2"/>
        <v>102.92839136161065</v>
      </c>
    </row>
    <row r="13" spans="1:11">
      <c r="A13" s="62" t="s">
        <v>161</v>
      </c>
      <c r="B13" s="65">
        <v>74905.84</v>
      </c>
      <c r="C13" s="65">
        <v>117600</v>
      </c>
      <c r="D13" s="65">
        <v>81176.960000000006</v>
      </c>
      <c r="E13" s="64">
        <f t="shared" si="1"/>
        <v>108.3720041054209</v>
      </c>
      <c r="F13" s="64">
        <f t="shared" si="2"/>
        <v>69.02802721088436</v>
      </c>
    </row>
  </sheetData>
  <mergeCells count="4">
    <mergeCell ref="A1:H1"/>
    <mergeCell ref="A2:E2"/>
    <mergeCell ref="A4:E4"/>
    <mergeCell ref="A6:E6"/>
  </mergeCells>
  <pageMargins left="0.7" right="0.7" top="0.75" bottom="0.75" header="0.3" footer="0.3"/>
  <pageSetup paperSize="9" scale="7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3"/>
  <sheetViews>
    <sheetView topLeftCell="A220" zoomScale="130" zoomScaleNormal="130" workbookViewId="0">
      <selection activeCell="F371" sqref="A371:F371"/>
    </sheetView>
  </sheetViews>
  <sheetFormatPr defaultColWidth="9" defaultRowHeight="15"/>
  <cols>
    <col min="1" max="1" width="7.42578125" customWidth="1"/>
    <col min="2" max="2" width="8.42578125" customWidth="1"/>
    <col min="3" max="3" width="15.7109375" customWidth="1"/>
    <col min="4" max="4" width="37.28515625" customWidth="1"/>
    <col min="5" max="6" width="25.28515625" customWidth="1"/>
    <col min="7" max="7" width="14.5703125" customWidth="1"/>
    <col min="9" max="9" width="17.5703125" style="7" customWidth="1"/>
    <col min="10" max="10" width="18.85546875" customWidth="1"/>
  </cols>
  <sheetData>
    <row r="1" spans="1:10" ht="42" customHeight="1">
      <c r="A1" s="258" t="s">
        <v>30</v>
      </c>
      <c r="B1" s="258"/>
      <c r="C1" s="258"/>
      <c r="D1" s="258"/>
      <c r="E1" s="258"/>
      <c r="F1" s="258"/>
      <c r="G1" s="258"/>
      <c r="H1" s="258"/>
      <c r="I1" s="33"/>
      <c r="J1" s="33"/>
    </row>
    <row r="2" spans="1:10" ht="18">
      <c r="A2" s="8"/>
      <c r="B2" s="8"/>
      <c r="C2" s="8"/>
      <c r="D2" s="8"/>
      <c r="E2" s="8"/>
      <c r="F2" s="9"/>
      <c r="G2" s="9"/>
    </row>
    <row r="3" spans="1:10" ht="18" customHeight="1">
      <c r="A3" s="256" t="s">
        <v>162</v>
      </c>
      <c r="B3" s="260"/>
      <c r="C3" s="260"/>
      <c r="D3" s="260"/>
      <c r="E3" s="260"/>
      <c r="F3" s="260"/>
      <c r="G3" s="260"/>
    </row>
    <row r="4" spans="1:10" ht="18" customHeight="1">
      <c r="A4" s="10"/>
      <c r="B4" s="11"/>
      <c r="C4" s="11"/>
      <c r="D4" s="323" t="s">
        <v>163</v>
      </c>
      <c r="E4" s="323"/>
      <c r="F4" s="323"/>
      <c r="G4" s="11"/>
    </row>
    <row r="5" spans="1:10" ht="18" customHeight="1">
      <c r="A5" s="10"/>
      <c r="B5" s="11"/>
      <c r="C5" s="11"/>
      <c r="D5" s="11"/>
      <c r="E5" s="11"/>
      <c r="F5" s="11"/>
      <c r="G5" s="11"/>
    </row>
    <row r="6" spans="1:10" ht="18">
      <c r="A6" s="8"/>
      <c r="B6" s="8"/>
      <c r="C6" s="12"/>
      <c r="D6" s="8"/>
      <c r="E6" s="13">
        <f>E9+E322</f>
        <v>1510415.2000000002</v>
      </c>
      <c r="F6" s="13">
        <f>F9+F322</f>
        <v>1514779.2399999998</v>
      </c>
      <c r="G6" s="13">
        <f>F6/E6*100</f>
        <v>100.28892982538838</v>
      </c>
    </row>
    <row r="7" spans="1:10">
      <c r="A7" s="247" t="s">
        <v>4</v>
      </c>
      <c r="B7" s="248"/>
      <c r="C7" s="248"/>
      <c r="D7" s="249"/>
      <c r="E7" s="15" t="s">
        <v>6</v>
      </c>
      <c r="F7" s="179" t="s">
        <v>7</v>
      </c>
      <c r="G7" s="15" t="s">
        <v>164</v>
      </c>
    </row>
    <row r="8" spans="1:10" s="1" customFormat="1" ht="12">
      <c r="A8" s="324">
        <v>1</v>
      </c>
      <c r="B8" s="325"/>
      <c r="C8" s="325"/>
      <c r="D8" s="326"/>
      <c r="E8" s="16">
        <v>2</v>
      </c>
      <c r="F8" s="16">
        <v>3</v>
      </c>
      <c r="G8" s="16" t="s">
        <v>165</v>
      </c>
      <c r="I8" s="34"/>
    </row>
    <row r="9" spans="1:10" ht="37.15" customHeight="1">
      <c r="A9" s="303" t="s">
        <v>166</v>
      </c>
      <c r="B9" s="304"/>
      <c r="C9" s="305"/>
      <c r="D9" s="17" t="s">
        <v>167</v>
      </c>
      <c r="E9" s="18">
        <f>E10+E38+E45+E52+E71+E127+E272+E285+E60+E318</f>
        <v>1361801.06</v>
      </c>
      <c r="F9" s="18">
        <f>F10+F38+F45+F52+F71+F127+F272+F285</f>
        <v>1363597.88</v>
      </c>
      <c r="G9" s="18"/>
      <c r="I9" s="35"/>
      <c r="J9" s="7"/>
    </row>
    <row r="10" spans="1:10" ht="24.95" customHeight="1">
      <c r="A10" s="290" t="s">
        <v>168</v>
      </c>
      <c r="B10" s="291"/>
      <c r="C10" s="292"/>
      <c r="D10" s="19" t="s">
        <v>169</v>
      </c>
      <c r="E10" s="20">
        <f>E12</f>
        <v>37072</v>
      </c>
      <c r="F10" s="20">
        <f>F12</f>
        <v>61457.689999999995</v>
      </c>
      <c r="G10" s="20"/>
    </row>
    <row r="11" spans="1:10" s="2" customFormat="1" ht="24.95" customHeight="1">
      <c r="A11" s="293" t="s">
        <v>170</v>
      </c>
      <c r="B11" s="294"/>
      <c r="C11" s="295"/>
      <c r="D11" s="21" t="s">
        <v>65</v>
      </c>
      <c r="E11" s="22">
        <f>E12</f>
        <v>37072</v>
      </c>
      <c r="F11" s="22">
        <f t="shared" ref="F11:F12" si="0">F12</f>
        <v>61457.689999999995</v>
      </c>
      <c r="G11" s="22">
        <f>(F11/E11)*100</f>
        <v>165.77926737160121</v>
      </c>
      <c r="I11" s="36"/>
    </row>
    <row r="12" spans="1:10" ht="24.95" customHeight="1">
      <c r="A12" s="296">
        <v>3</v>
      </c>
      <c r="B12" s="297"/>
      <c r="C12" s="298"/>
      <c r="D12" s="23" t="s">
        <v>79</v>
      </c>
      <c r="E12" s="24">
        <f>E13</f>
        <v>37072</v>
      </c>
      <c r="F12" s="24">
        <f t="shared" si="0"/>
        <v>61457.689999999995</v>
      </c>
      <c r="G12" s="24"/>
    </row>
    <row r="13" spans="1:10" ht="24.95" customHeight="1">
      <c r="A13" s="287">
        <v>32</v>
      </c>
      <c r="B13" s="288"/>
      <c r="C13" s="289"/>
      <c r="D13" s="25" t="s">
        <v>86</v>
      </c>
      <c r="E13" s="196">
        <v>37072</v>
      </c>
      <c r="F13" s="26">
        <f>F14+F18+F24+F33</f>
        <v>61457.689999999995</v>
      </c>
      <c r="G13" s="27">
        <f>(F13/E13)*100</f>
        <v>165.77926737160121</v>
      </c>
    </row>
    <row r="14" spans="1:10" ht="24.95" customHeight="1">
      <c r="A14" s="284">
        <v>321</v>
      </c>
      <c r="B14" s="285"/>
      <c r="C14" s="286"/>
      <c r="D14" s="181" t="s">
        <v>87</v>
      </c>
      <c r="E14" s="195">
        <f>E15+E16+E17</f>
        <v>0</v>
      </c>
      <c r="F14" s="29">
        <f>SUM(F15:F17)</f>
        <v>2308.9499999999998</v>
      </c>
      <c r="G14" s="30"/>
    </row>
    <row r="15" spans="1:10" ht="24.95" customHeight="1">
      <c r="A15" s="281">
        <v>3211</v>
      </c>
      <c r="B15" s="282"/>
      <c r="C15" s="283"/>
      <c r="D15" s="181" t="s">
        <v>88</v>
      </c>
      <c r="E15" s="24">
        <v>0</v>
      </c>
      <c r="F15" s="24">
        <v>2308.9499999999998</v>
      </c>
      <c r="G15" s="30"/>
    </row>
    <row r="16" spans="1:10" ht="24.95" customHeight="1">
      <c r="A16" s="281">
        <v>3213</v>
      </c>
      <c r="B16" s="282"/>
      <c r="C16" s="283"/>
      <c r="D16" s="181" t="s">
        <v>90</v>
      </c>
      <c r="E16" s="24">
        <v>0</v>
      </c>
      <c r="F16" s="24">
        <v>0</v>
      </c>
      <c r="G16" s="30"/>
    </row>
    <row r="17" spans="1:7" ht="24.95" customHeight="1">
      <c r="A17" s="281">
        <v>3214</v>
      </c>
      <c r="B17" s="282"/>
      <c r="C17" s="283"/>
      <c r="D17" s="181" t="s">
        <v>91</v>
      </c>
      <c r="E17" s="24">
        <v>0</v>
      </c>
      <c r="F17" s="24">
        <v>0</v>
      </c>
      <c r="G17" s="30"/>
    </row>
    <row r="18" spans="1:7" ht="24.95" customHeight="1">
      <c r="A18" s="284">
        <v>322</v>
      </c>
      <c r="B18" s="285"/>
      <c r="C18" s="286"/>
      <c r="D18" s="181" t="s">
        <v>92</v>
      </c>
      <c r="E18" s="195">
        <v>0</v>
      </c>
      <c r="F18" s="29">
        <f>SUM(F19:F23)</f>
        <v>20722.7</v>
      </c>
      <c r="G18" s="30"/>
    </row>
    <row r="19" spans="1:7" ht="24.95" customHeight="1">
      <c r="A19" s="281">
        <v>3221</v>
      </c>
      <c r="B19" s="282"/>
      <c r="C19" s="283"/>
      <c r="D19" s="181" t="s">
        <v>93</v>
      </c>
      <c r="E19" s="24">
        <v>0</v>
      </c>
      <c r="F19" s="24">
        <v>3240.14</v>
      </c>
      <c r="G19" s="30"/>
    </row>
    <row r="20" spans="1:7" ht="24.95" customHeight="1">
      <c r="A20" s="281">
        <v>3223</v>
      </c>
      <c r="B20" s="282"/>
      <c r="C20" s="283"/>
      <c r="D20" s="181" t="s">
        <v>95</v>
      </c>
      <c r="E20" s="24">
        <v>0</v>
      </c>
      <c r="F20" s="24">
        <v>17482.560000000001</v>
      </c>
      <c r="G20" s="30"/>
    </row>
    <row r="21" spans="1:7" ht="24.95" customHeight="1">
      <c r="A21" s="281">
        <v>3224</v>
      </c>
      <c r="B21" s="282"/>
      <c r="C21" s="283"/>
      <c r="D21" s="181" t="s">
        <v>171</v>
      </c>
      <c r="E21" s="24">
        <v>0</v>
      </c>
      <c r="F21" s="24">
        <v>0</v>
      </c>
      <c r="G21" s="30"/>
    </row>
    <row r="22" spans="1:7" ht="24.95" customHeight="1">
      <c r="A22" s="281">
        <v>3225</v>
      </c>
      <c r="B22" s="282"/>
      <c r="C22" s="283"/>
      <c r="D22" s="181" t="s">
        <v>97</v>
      </c>
      <c r="E22" s="24">
        <v>0</v>
      </c>
      <c r="F22" s="24">
        <v>0</v>
      </c>
      <c r="G22" s="30"/>
    </row>
    <row r="23" spans="1:7" ht="24.95" customHeight="1">
      <c r="A23" s="281">
        <v>3227</v>
      </c>
      <c r="B23" s="282"/>
      <c r="C23" s="283"/>
      <c r="D23" s="181" t="s">
        <v>98</v>
      </c>
      <c r="E23" s="24">
        <v>0</v>
      </c>
      <c r="F23" s="24">
        <v>0</v>
      </c>
      <c r="G23" s="30"/>
    </row>
    <row r="24" spans="1:7" ht="24.95" customHeight="1">
      <c r="A24" s="284">
        <v>323</v>
      </c>
      <c r="B24" s="285"/>
      <c r="C24" s="286"/>
      <c r="D24" s="181" t="s">
        <v>99</v>
      </c>
      <c r="E24" s="195">
        <v>0</v>
      </c>
      <c r="F24" s="29">
        <f>SUM(F25:F32)</f>
        <v>37967.539999999994</v>
      </c>
      <c r="G24" s="30"/>
    </row>
    <row r="25" spans="1:7" ht="24.95" customHeight="1">
      <c r="A25" s="281">
        <v>3231</v>
      </c>
      <c r="B25" s="282"/>
      <c r="C25" s="283"/>
      <c r="D25" s="181" t="s">
        <v>100</v>
      </c>
      <c r="E25" s="24">
        <v>0</v>
      </c>
      <c r="F25" s="24">
        <v>2013.25</v>
      </c>
      <c r="G25" s="30"/>
    </row>
    <row r="26" spans="1:7" ht="24.95" customHeight="1">
      <c r="A26" s="281">
        <v>3232</v>
      </c>
      <c r="B26" s="282"/>
      <c r="C26" s="283"/>
      <c r="D26" s="181" t="s">
        <v>101</v>
      </c>
      <c r="E26" s="24">
        <v>0</v>
      </c>
      <c r="F26" s="24">
        <v>3745</v>
      </c>
      <c r="G26" s="30"/>
    </row>
    <row r="27" spans="1:7" ht="24.95" customHeight="1">
      <c r="A27" s="281">
        <v>3233</v>
      </c>
      <c r="B27" s="282"/>
      <c r="C27" s="283"/>
      <c r="D27" s="181" t="s">
        <v>102</v>
      </c>
      <c r="E27" s="24">
        <v>0</v>
      </c>
      <c r="F27" s="24">
        <v>0</v>
      </c>
      <c r="G27" s="30"/>
    </row>
    <row r="28" spans="1:7" ht="24.95" customHeight="1">
      <c r="A28" s="281">
        <v>3234</v>
      </c>
      <c r="B28" s="282"/>
      <c r="C28" s="283"/>
      <c r="D28" s="181" t="s">
        <v>103</v>
      </c>
      <c r="E28" s="24">
        <v>0</v>
      </c>
      <c r="F28" s="24">
        <v>3890.32</v>
      </c>
      <c r="G28" s="30"/>
    </row>
    <row r="29" spans="1:7" ht="24.95" customHeight="1">
      <c r="A29" s="281">
        <v>3236</v>
      </c>
      <c r="B29" s="282"/>
      <c r="C29" s="283"/>
      <c r="D29" s="181" t="s">
        <v>104</v>
      </c>
      <c r="E29" s="24">
        <v>0</v>
      </c>
      <c r="F29" s="24">
        <v>0</v>
      </c>
      <c r="G29" s="30"/>
    </row>
    <row r="30" spans="1:7" ht="24.95" customHeight="1">
      <c r="A30" s="281">
        <v>3237</v>
      </c>
      <c r="B30" s="282"/>
      <c r="C30" s="283"/>
      <c r="D30" s="181" t="s">
        <v>105</v>
      </c>
      <c r="E30" s="24">
        <v>0</v>
      </c>
      <c r="F30" s="24">
        <v>231</v>
      </c>
      <c r="G30" s="30"/>
    </row>
    <row r="31" spans="1:7" ht="24.95" customHeight="1">
      <c r="A31" s="281">
        <v>3238</v>
      </c>
      <c r="B31" s="282"/>
      <c r="C31" s="283"/>
      <c r="D31" s="181" t="s">
        <v>106</v>
      </c>
      <c r="E31" s="24">
        <v>0</v>
      </c>
      <c r="F31" s="24">
        <v>1629.37</v>
      </c>
      <c r="G31" s="30"/>
    </row>
    <row r="32" spans="1:7" ht="24.95" customHeight="1">
      <c r="A32" s="281">
        <v>3239</v>
      </c>
      <c r="B32" s="282"/>
      <c r="C32" s="283"/>
      <c r="D32" s="181" t="s">
        <v>107</v>
      </c>
      <c r="E32" s="24">
        <v>0</v>
      </c>
      <c r="F32" s="24">
        <v>26458.6</v>
      </c>
      <c r="G32" s="30"/>
    </row>
    <row r="33" spans="1:9" ht="24.95" customHeight="1">
      <c r="A33" s="284">
        <v>329</v>
      </c>
      <c r="B33" s="285"/>
      <c r="C33" s="286"/>
      <c r="D33" s="181" t="s">
        <v>109</v>
      </c>
      <c r="E33" s="195">
        <v>0</v>
      </c>
      <c r="F33" s="29">
        <f>SUM(F34:F37)</f>
        <v>458.5</v>
      </c>
      <c r="G33" s="30"/>
    </row>
    <row r="34" spans="1:9" ht="24.95" customHeight="1">
      <c r="A34" s="281">
        <v>3292</v>
      </c>
      <c r="B34" s="282"/>
      <c r="C34" s="283"/>
      <c r="D34" s="181" t="s">
        <v>111</v>
      </c>
      <c r="E34" s="24">
        <v>0</v>
      </c>
      <c r="F34" s="24">
        <v>0</v>
      </c>
      <c r="G34" s="30"/>
    </row>
    <row r="35" spans="1:9" ht="24.95" customHeight="1">
      <c r="A35" s="281">
        <v>3293</v>
      </c>
      <c r="B35" s="282"/>
      <c r="C35" s="283"/>
      <c r="D35" s="181" t="s">
        <v>112</v>
      </c>
      <c r="E35" s="24">
        <v>0</v>
      </c>
      <c r="F35" s="24">
        <v>0</v>
      </c>
      <c r="G35" s="30"/>
    </row>
    <row r="36" spans="1:9" ht="24.95" customHeight="1">
      <c r="A36" s="281">
        <v>3294</v>
      </c>
      <c r="B36" s="282"/>
      <c r="C36" s="283"/>
      <c r="D36" s="181" t="s">
        <v>113</v>
      </c>
      <c r="E36" s="24">
        <v>0</v>
      </c>
      <c r="F36" s="24">
        <v>125</v>
      </c>
      <c r="G36" s="30"/>
    </row>
    <row r="37" spans="1:9" ht="24.95" customHeight="1">
      <c r="A37" s="281">
        <v>3299</v>
      </c>
      <c r="B37" s="282"/>
      <c r="C37" s="283"/>
      <c r="D37" s="181" t="s">
        <v>109</v>
      </c>
      <c r="E37" s="24">
        <v>0</v>
      </c>
      <c r="F37" s="24">
        <v>333.5</v>
      </c>
      <c r="G37" s="30"/>
    </row>
    <row r="38" spans="1:9" ht="24.95" customHeight="1">
      <c r="A38" s="290" t="s">
        <v>172</v>
      </c>
      <c r="B38" s="291"/>
      <c r="C38" s="292"/>
      <c r="D38" s="19" t="s">
        <v>173</v>
      </c>
      <c r="E38" s="20">
        <f>E40</f>
        <v>25</v>
      </c>
      <c r="F38" s="20">
        <f t="shared" ref="F38" si="1">F40</f>
        <v>0</v>
      </c>
      <c r="G38" s="20"/>
    </row>
    <row r="39" spans="1:9" s="3" customFormat="1" ht="24.95" customHeight="1">
      <c r="A39" s="293" t="s">
        <v>170</v>
      </c>
      <c r="B39" s="294"/>
      <c r="C39" s="295"/>
      <c r="D39" s="21" t="s">
        <v>65</v>
      </c>
      <c r="E39" s="22">
        <f>E40</f>
        <v>25</v>
      </c>
      <c r="F39" s="22">
        <f>F40</f>
        <v>0</v>
      </c>
      <c r="G39" s="22">
        <f>(F39/E39)*100</f>
        <v>0</v>
      </c>
      <c r="I39" s="37"/>
    </row>
    <row r="40" spans="1:9" ht="24.95" customHeight="1">
      <c r="A40" s="296">
        <v>3</v>
      </c>
      <c r="B40" s="297"/>
      <c r="C40" s="298"/>
      <c r="D40" s="23" t="s">
        <v>79</v>
      </c>
      <c r="E40" s="24">
        <f>E41</f>
        <v>25</v>
      </c>
      <c r="F40" s="24">
        <v>0</v>
      </c>
      <c r="G40" s="24"/>
    </row>
    <row r="41" spans="1:9" ht="24.95" customHeight="1">
      <c r="A41" s="287">
        <v>34</v>
      </c>
      <c r="B41" s="288"/>
      <c r="C41" s="289"/>
      <c r="D41" s="25" t="s">
        <v>173</v>
      </c>
      <c r="E41" s="26">
        <v>25</v>
      </c>
      <c r="F41" s="26">
        <f t="shared" ref="F41" si="2">F42</f>
        <v>0</v>
      </c>
      <c r="G41" s="27">
        <f>(F41/E41)*100</f>
        <v>0</v>
      </c>
    </row>
    <row r="42" spans="1:9" ht="24.95" customHeight="1">
      <c r="A42" s="284">
        <v>343</v>
      </c>
      <c r="B42" s="285"/>
      <c r="C42" s="286"/>
      <c r="D42" s="183" t="s">
        <v>117</v>
      </c>
      <c r="E42" s="29">
        <f>E43+E44</f>
        <v>0</v>
      </c>
      <c r="F42" s="29">
        <f>F43+F44</f>
        <v>0</v>
      </c>
      <c r="G42" s="30"/>
    </row>
    <row r="43" spans="1:9" ht="24.95" customHeight="1">
      <c r="A43" s="281">
        <v>3431</v>
      </c>
      <c r="B43" s="282"/>
      <c r="C43" s="283"/>
      <c r="D43" s="181" t="s">
        <v>118</v>
      </c>
      <c r="E43" s="24">
        <v>0</v>
      </c>
      <c r="F43" s="24">
        <v>0</v>
      </c>
      <c r="G43" s="30"/>
    </row>
    <row r="44" spans="1:9" ht="24.95" customHeight="1">
      <c r="A44" s="281">
        <v>3433</v>
      </c>
      <c r="B44" s="282"/>
      <c r="C44" s="283"/>
      <c r="D44" s="183" t="s">
        <v>119</v>
      </c>
      <c r="E44" s="24">
        <v>0</v>
      </c>
      <c r="F44" s="24">
        <v>0</v>
      </c>
      <c r="G44" s="30"/>
    </row>
    <row r="45" spans="1:9" ht="24.95" customHeight="1">
      <c r="A45" s="290" t="s">
        <v>174</v>
      </c>
      <c r="B45" s="291"/>
      <c r="C45" s="292"/>
      <c r="D45" s="19" t="s">
        <v>175</v>
      </c>
      <c r="E45" s="20">
        <f>E47</f>
        <v>0</v>
      </c>
      <c r="F45" s="20">
        <f t="shared" ref="F45" si="3">F47</f>
        <v>0</v>
      </c>
      <c r="G45" s="20"/>
    </row>
    <row r="46" spans="1:9" s="3" customFormat="1" ht="24.95" customHeight="1">
      <c r="A46" s="293" t="s">
        <v>170</v>
      </c>
      <c r="B46" s="294"/>
      <c r="C46" s="295"/>
      <c r="D46" s="21" t="s">
        <v>65</v>
      </c>
      <c r="E46" s="22">
        <f>E47</f>
        <v>0</v>
      </c>
      <c r="F46" s="22">
        <f t="shared" ref="F46:F47" si="4">F47</f>
        <v>0</v>
      </c>
      <c r="G46" s="22" t="e">
        <f>(F46/E46)*100</f>
        <v>#DIV/0!</v>
      </c>
      <c r="I46" s="37"/>
    </row>
    <row r="47" spans="1:9" ht="24.95" customHeight="1">
      <c r="A47" s="296">
        <v>4</v>
      </c>
      <c r="B47" s="297"/>
      <c r="C47" s="298"/>
      <c r="D47" s="23" t="s">
        <v>126</v>
      </c>
      <c r="E47" s="24">
        <f>E48</f>
        <v>0</v>
      </c>
      <c r="F47" s="24">
        <f t="shared" si="4"/>
        <v>0</v>
      </c>
      <c r="G47" s="24"/>
    </row>
    <row r="48" spans="1:9" ht="24.95" customHeight="1">
      <c r="A48" s="287">
        <v>42</v>
      </c>
      <c r="B48" s="288"/>
      <c r="C48" s="289"/>
      <c r="D48" s="25" t="s">
        <v>127</v>
      </c>
      <c r="E48" s="26">
        <v>0</v>
      </c>
      <c r="F48" s="26">
        <f>SUM(F49:F51)</f>
        <v>0</v>
      </c>
      <c r="G48" s="27" t="e">
        <f>(F48/E48)*100</f>
        <v>#DIV/0!</v>
      </c>
    </row>
    <row r="49" spans="1:10" ht="24.95" customHeight="1">
      <c r="A49" s="281">
        <v>4221</v>
      </c>
      <c r="B49" s="282"/>
      <c r="C49" s="283"/>
      <c r="D49" s="183" t="s">
        <v>131</v>
      </c>
      <c r="E49" s="24"/>
      <c r="F49" s="24">
        <v>0</v>
      </c>
      <c r="G49" s="22"/>
    </row>
    <row r="50" spans="1:10" ht="24.95" customHeight="1">
      <c r="A50" s="281">
        <v>4223</v>
      </c>
      <c r="B50" s="282"/>
      <c r="C50" s="283"/>
      <c r="D50" s="186" t="s">
        <v>132</v>
      </c>
      <c r="E50" s="24"/>
      <c r="F50" s="24">
        <v>0</v>
      </c>
      <c r="G50" s="22"/>
    </row>
    <row r="51" spans="1:10" ht="24.95" customHeight="1">
      <c r="A51" s="281">
        <v>4241</v>
      </c>
      <c r="B51" s="282"/>
      <c r="C51" s="283"/>
      <c r="D51" s="183" t="s">
        <v>137</v>
      </c>
      <c r="E51" s="24"/>
      <c r="F51" s="24">
        <v>0</v>
      </c>
      <c r="G51" s="22"/>
    </row>
    <row r="52" spans="1:10" ht="24.95" customHeight="1">
      <c r="A52" s="290" t="s">
        <v>176</v>
      </c>
      <c r="B52" s="291"/>
      <c r="C52" s="292"/>
      <c r="D52" s="19" t="s">
        <v>177</v>
      </c>
      <c r="E52" s="20">
        <f>E54</f>
        <v>0</v>
      </c>
      <c r="F52" s="20">
        <f t="shared" ref="F52" si="5">F54</f>
        <v>0</v>
      </c>
      <c r="G52" s="20"/>
    </row>
    <row r="53" spans="1:10" s="3" customFormat="1" ht="24.95" customHeight="1">
      <c r="A53" s="293" t="s">
        <v>170</v>
      </c>
      <c r="B53" s="294"/>
      <c r="C53" s="295"/>
      <c r="D53" s="21" t="s">
        <v>65</v>
      </c>
      <c r="E53" s="22">
        <f>E54</f>
        <v>0</v>
      </c>
      <c r="F53" s="22">
        <f>F54</f>
        <v>0</v>
      </c>
      <c r="G53" s="22" t="e">
        <f>(F53/E53)*100</f>
        <v>#DIV/0!</v>
      </c>
      <c r="I53" s="37"/>
    </row>
    <row r="54" spans="1:10" ht="24.95" customHeight="1">
      <c r="A54" s="296">
        <v>4</v>
      </c>
      <c r="B54" s="297"/>
      <c r="C54" s="298"/>
      <c r="D54" s="23" t="s">
        <v>126</v>
      </c>
      <c r="E54" s="24">
        <f>E55</f>
        <v>0</v>
      </c>
      <c r="F54" s="24">
        <f t="shared" ref="F54" si="6">F55</f>
        <v>0</v>
      </c>
      <c r="G54" s="24"/>
    </row>
    <row r="55" spans="1:10" ht="24.95" customHeight="1">
      <c r="A55" s="287">
        <v>45</v>
      </c>
      <c r="B55" s="288"/>
      <c r="C55" s="289"/>
      <c r="D55" s="32" t="s">
        <v>138</v>
      </c>
      <c r="E55" s="26">
        <v>0</v>
      </c>
      <c r="F55" s="26">
        <f>F56+F58</f>
        <v>0</v>
      </c>
      <c r="G55" s="27" t="e">
        <f>(F55/E55)*100</f>
        <v>#DIV/0!</v>
      </c>
    </row>
    <row r="56" spans="1:10" ht="24.95" customHeight="1">
      <c r="A56" s="284">
        <v>451</v>
      </c>
      <c r="B56" s="285"/>
      <c r="C56" s="286"/>
      <c r="D56" s="181" t="s">
        <v>139</v>
      </c>
      <c r="E56" s="29"/>
      <c r="F56" s="29">
        <f>F57</f>
        <v>0</v>
      </c>
      <c r="G56" s="30"/>
    </row>
    <row r="57" spans="1:10" ht="24.95" customHeight="1">
      <c r="A57" s="281">
        <v>4511</v>
      </c>
      <c r="B57" s="282"/>
      <c r="C57" s="283"/>
      <c r="D57" s="181" t="s">
        <v>139</v>
      </c>
      <c r="E57" s="24"/>
      <c r="F57" s="24">
        <v>0</v>
      </c>
      <c r="G57" s="30"/>
    </row>
    <row r="58" spans="1:10" ht="24.95" customHeight="1">
      <c r="A58" s="284">
        <v>452</v>
      </c>
      <c r="B58" s="285"/>
      <c r="C58" s="286"/>
      <c r="D58" s="181" t="s">
        <v>140</v>
      </c>
      <c r="E58" s="24"/>
      <c r="F58" s="29">
        <f>F59</f>
        <v>0</v>
      </c>
      <c r="G58" s="30"/>
    </row>
    <row r="59" spans="1:10" ht="24.95" customHeight="1">
      <c r="A59" s="281">
        <v>4521</v>
      </c>
      <c r="B59" s="282"/>
      <c r="C59" s="283"/>
      <c r="D59" s="181" t="s">
        <v>140</v>
      </c>
      <c r="E59" s="24"/>
      <c r="F59" s="24">
        <v>0</v>
      </c>
      <c r="G59" s="30"/>
    </row>
    <row r="60" spans="1:10" s="200" customFormat="1" ht="24.95" customHeight="1">
      <c r="A60" s="275" t="s">
        <v>239</v>
      </c>
      <c r="B60" s="276"/>
      <c r="C60" s="277"/>
      <c r="D60" s="201" t="s">
        <v>240</v>
      </c>
      <c r="E60" s="198">
        <f>E62</f>
        <v>37212.5</v>
      </c>
      <c r="F60" s="198">
        <v>0</v>
      </c>
      <c r="G60" s="199"/>
      <c r="H60" s="273"/>
      <c r="I60" s="274"/>
      <c r="J60" s="274"/>
    </row>
    <row r="61" spans="1:10" ht="24.95" customHeight="1">
      <c r="A61" s="308" t="s">
        <v>170</v>
      </c>
      <c r="B61" s="309"/>
      <c r="C61" s="310"/>
      <c r="D61" s="202" t="s">
        <v>65</v>
      </c>
      <c r="E61" s="203">
        <f>E62</f>
        <v>37212.5</v>
      </c>
      <c r="F61" s="203">
        <v>0</v>
      </c>
      <c r="G61" s="30"/>
    </row>
    <row r="62" spans="1:10" ht="24.95" customHeight="1">
      <c r="A62" s="311">
        <v>3</v>
      </c>
      <c r="B62" s="312"/>
      <c r="C62" s="313"/>
      <c r="D62" s="204" t="s">
        <v>79</v>
      </c>
      <c r="E62" s="24">
        <f>E63</f>
        <v>37212.5</v>
      </c>
      <c r="F62" s="24">
        <v>0</v>
      </c>
      <c r="G62" s="30"/>
    </row>
    <row r="63" spans="1:10" s="208" customFormat="1" ht="24.95" customHeight="1">
      <c r="A63" s="320">
        <v>32</v>
      </c>
      <c r="B63" s="321"/>
      <c r="C63" s="322"/>
      <c r="D63" s="205" t="s">
        <v>86</v>
      </c>
      <c r="E63" s="206">
        <v>37212.5</v>
      </c>
      <c r="F63" s="206">
        <v>0</v>
      </c>
      <c r="G63" s="207"/>
      <c r="H63" s="273"/>
      <c r="I63" s="274"/>
      <c r="J63" s="274"/>
    </row>
    <row r="64" spans="1:10" ht="24.95" customHeight="1">
      <c r="A64" s="314">
        <v>322</v>
      </c>
      <c r="B64" s="315"/>
      <c r="C64" s="316"/>
      <c r="D64" s="204" t="s">
        <v>92</v>
      </c>
      <c r="E64" s="24"/>
      <c r="F64" s="24"/>
      <c r="G64" s="30"/>
    </row>
    <row r="65" spans="1:9" ht="24.95" customHeight="1">
      <c r="A65" s="317">
        <v>3223</v>
      </c>
      <c r="B65" s="318"/>
      <c r="C65" s="319"/>
      <c r="D65" s="204" t="s">
        <v>95</v>
      </c>
      <c r="E65" s="24"/>
      <c r="F65" s="24"/>
      <c r="G65" s="30"/>
    </row>
    <row r="66" spans="1:9" ht="24.95" customHeight="1">
      <c r="A66" s="314">
        <v>323</v>
      </c>
      <c r="B66" s="315"/>
      <c r="C66" s="316"/>
      <c r="D66" s="204" t="s">
        <v>99</v>
      </c>
      <c r="E66" s="24"/>
      <c r="F66" s="24"/>
      <c r="G66" s="30"/>
    </row>
    <row r="67" spans="1:9" ht="24.95" customHeight="1">
      <c r="A67" s="317">
        <v>3236</v>
      </c>
      <c r="B67" s="318"/>
      <c r="C67" s="319"/>
      <c r="D67" s="204" t="s">
        <v>104</v>
      </c>
      <c r="E67" s="24"/>
      <c r="F67" s="24"/>
      <c r="G67" s="30"/>
    </row>
    <row r="68" spans="1:9" ht="24.95" customHeight="1">
      <c r="A68" s="317">
        <v>3237</v>
      </c>
      <c r="B68" s="318"/>
      <c r="C68" s="319"/>
      <c r="D68" s="204" t="s">
        <v>105</v>
      </c>
      <c r="E68" s="24"/>
      <c r="F68" s="24"/>
      <c r="G68" s="30"/>
    </row>
    <row r="69" spans="1:9" ht="24.95" customHeight="1">
      <c r="A69" s="317">
        <v>3238</v>
      </c>
      <c r="B69" s="318"/>
      <c r="C69" s="319"/>
      <c r="D69" s="204" t="s">
        <v>106</v>
      </c>
      <c r="E69" s="24"/>
      <c r="F69" s="24"/>
      <c r="G69" s="30"/>
    </row>
    <row r="70" spans="1:9" ht="24.95" customHeight="1">
      <c r="A70" s="281">
        <v>3239</v>
      </c>
      <c r="B70" s="282"/>
      <c r="C70" s="283"/>
      <c r="D70" s="204" t="s">
        <v>107</v>
      </c>
      <c r="E70" s="24"/>
      <c r="F70" s="24"/>
      <c r="G70" s="30"/>
    </row>
    <row r="71" spans="1:9" ht="32.450000000000003" customHeight="1">
      <c r="A71" s="290" t="s">
        <v>178</v>
      </c>
      <c r="B71" s="291"/>
      <c r="C71" s="292"/>
      <c r="D71" s="19" t="s">
        <v>179</v>
      </c>
      <c r="E71" s="20">
        <f>E72+E75+E78+E95+E105+E124+E85</f>
        <v>1117027.21</v>
      </c>
      <c r="F71" s="20">
        <f>F72+F75+F78+F95+F105+F124+F85</f>
        <v>1206632.53</v>
      </c>
      <c r="G71" s="20"/>
    </row>
    <row r="72" spans="1:9" s="3" customFormat="1" ht="24.95" customHeight="1">
      <c r="A72" s="293" t="s">
        <v>180</v>
      </c>
      <c r="B72" s="294"/>
      <c r="C72" s="295"/>
      <c r="D72" s="21" t="s">
        <v>74</v>
      </c>
      <c r="E72" s="22">
        <f>E73</f>
        <v>0</v>
      </c>
      <c r="F72" s="22">
        <f t="shared" ref="F72:F73" si="7">F73</f>
        <v>0</v>
      </c>
      <c r="G72" s="22" t="e">
        <f>(F72/E72)*100</f>
        <v>#DIV/0!</v>
      </c>
      <c r="I72" s="37"/>
    </row>
    <row r="73" spans="1:9" ht="24.95" customHeight="1">
      <c r="A73" s="296">
        <v>3</v>
      </c>
      <c r="B73" s="297"/>
      <c r="C73" s="298"/>
      <c r="D73" s="23" t="s">
        <v>79</v>
      </c>
      <c r="E73" s="24">
        <f>E74</f>
        <v>0</v>
      </c>
      <c r="F73" s="24">
        <f t="shared" si="7"/>
        <v>0</v>
      </c>
      <c r="G73" s="24"/>
    </row>
    <row r="74" spans="1:9" ht="24.95" customHeight="1">
      <c r="A74" s="287">
        <v>31</v>
      </c>
      <c r="B74" s="288"/>
      <c r="C74" s="289"/>
      <c r="D74" s="25" t="s">
        <v>181</v>
      </c>
      <c r="E74" s="26">
        <v>0</v>
      </c>
      <c r="F74" s="26">
        <v>0</v>
      </c>
      <c r="G74" s="27" t="e">
        <f>(F74/E74)*100</f>
        <v>#DIV/0!</v>
      </c>
    </row>
    <row r="75" spans="1:9" s="3" customFormat="1" ht="24.95" customHeight="1">
      <c r="A75" s="293" t="s">
        <v>182</v>
      </c>
      <c r="B75" s="294"/>
      <c r="C75" s="295"/>
      <c r="D75" s="21" t="s">
        <v>183</v>
      </c>
      <c r="E75" s="22">
        <f>E76</f>
        <v>0</v>
      </c>
      <c r="F75" s="22">
        <f t="shared" ref="F75:F76" si="8">F76</f>
        <v>0</v>
      </c>
      <c r="G75" s="22" t="e">
        <f>(F75/E75)*100</f>
        <v>#DIV/0!</v>
      </c>
      <c r="I75" s="37"/>
    </row>
    <row r="76" spans="1:9" ht="24.95" customHeight="1">
      <c r="A76" s="296">
        <v>3</v>
      </c>
      <c r="B76" s="297"/>
      <c r="C76" s="298"/>
      <c r="D76" s="23" t="s">
        <v>79</v>
      </c>
      <c r="E76" s="24">
        <f>E77</f>
        <v>0</v>
      </c>
      <c r="F76" s="24">
        <f t="shared" si="8"/>
        <v>0</v>
      </c>
      <c r="G76" s="24"/>
    </row>
    <row r="77" spans="1:9" ht="24.95" customHeight="1">
      <c r="A77" s="287">
        <v>31</v>
      </c>
      <c r="B77" s="288"/>
      <c r="C77" s="289"/>
      <c r="D77" s="25" t="s">
        <v>184</v>
      </c>
      <c r="E77" s="26">
        <v>0</v>
      </c>
      <c r="F77" s="26">
        <v>0</v>
      </c>
      <c r="G77" s="27" t="e">
        <f>(F77/E77)*100</f>
        <v>#DIV/0!</v>
      </c>
    </row>
    <row r="78" spans="1:9" s="3" customFormat="1" ht="24.95" customHeight="1">
      <c r="A78" s="293" t="s">
        <v>185</v>
      </c>
      <c r="B78" s="294"/>
      <c r="C78" s="295"/>
      <c r="D78" s="21" t="s">
        <v>186</v>
      </c>
      <c r="E78" s="22">
        <f>E79</f>
        <v>0</v>
      </c>
      <c r="F78" s="22">
        <f>F79</f>
        <v>14.32</v>
      </c>
      <c r="G78" s="22" t="e">
        <f>(F78/E78)*100</f>
        <v>#DIV/0!</v>
      </c>
      <c r="I78" s="37"/>
    </row>
    <row r="79" spans="1:9" ht="24.95" customHeight="1">
      <c r="A79" s="296">
        <v>3</v>
      </c>
      <c r="B79" s="297"/>
      <c r="C79" s="298"/>
      <c r="D79" s="23" t="s">
        <v>79</v>
      </c>
      <c r="E79" s="24">
        <f>E80</f>
        <v>0</v>
      </c>
      <c r="F79" s="24">
        <f>F80</f>
        <v>14.32</v>
      </c>
      <c r="G79" s="24"/>
    </row>
    <row r="80" spans="1:9" ht="24.95" customHeight="1">
      <c r="A80" s="287">
        <v>31</v>
      </c>
      <c r="B80" s="288"/>
      <c r="C80" s="289"/>
      <c r="D80" s="25" t="s">
        <v>80</v>
      </c>
      <c r="E80" s="26"/>
      <c r="F80" s="26">
        <f>F81+F83</f>
        <v>14.32</v>
      </c>
      <c r="G80" s="27" t="e">
        <f>(F80/E80)*100</f>
        <v>#DIV/0!</v>
      </c>
    </row>
    <row r="81" spans="1:9" ht="24.95" customHeight="1">
      <c r="A81" s="284">
        <v>311</v>
      </c>
      <c r="B81" s="285"/>
      <c r="C81" s="286"/>
      <c r="D81" s="181" t="s">
        <v>81</v>
      </c>
      <c r="E81" s="29"/>
      <c r="F81" s="29">
        <f>F82</f>
        <v>12.3</v>
      </c>
      <c r="G81" s="30"/>
    </row>
    <row r="82" spans="1:9" ht="24.95" customHeight="1">
      <c r="A82" s="281">
        <v>3111</v>
      </c>
      <c r="B82" s="282"/>
      <c r="C82" s="283"/>
      <c r="D82" s="181" t="s">
        <v>82</v>
      </c>
      <c r="E82" s="24"/>
      <c r="F82" s="24">
        <v>12.3</v>
      </c>
      <c r="G82" s="30"/>
    </row>
    <row r="83" spans="1:9" ht="24.95" customHeight="1">
      <c r="A83" s="284">
        <v>313</v>
      </c>
      <c r="B83" s="285"/>
      <c r="C83" s="286"/>
      <c r="D83" s="181" t="s">
        <v>84</v>
      </c>
      <c r="E83" s="29"/>
      <c r="F83" s="29">
        <f>F84</f>
        <v>2.02</v>
      </c>
      <c r="G83" s="30"/>
    </row>
    <row r="84" spans="1:9" ht="24.95" customHeight="1">
      <c r="A84" s="281">
        <v>3132</v>
      </c>
      <c r="B84" s="282"/>
      <c r="C84" s="283"/>
      <c r="D84" s="181" t="s">
        <v>85</v>
      </c>
      <c r="E84" s="24"/>
      <c r="F84" s="24">
        <v>2.02</v>
      </c>
      <c r="G84" s="30"/>
    </row>
    <row r="85" spans="1:9" ht="24.95" customHeight="1">
      <c r="A85" s="293" t="s">
        <v>187</v>
      </c>
      <c r="B85" s="294"/>
      <c r="C85" s="295"/>
      <c r="D85" s="21" t="s">
        <v>75</v>
      </c>
      <c r="E85" s="38">
        <f>E86</f>
        <v>0</v>
      </c>
      <c r="F85" s="38">
        <f>F86</f>
        <v>0</v>
      </c>
      <c r="G85" s="22" t="e">
        <f>(F85/E85)*100</f>
        <v>#DIV/0!</v>
      </c>
    </row>
    <row r="86" spans="1:9" ht="24.95" customHeight="1">
      <c r="A86" s="296">
        <v>3</v>
      </c>
      <c r="B86" s="297"/>
      <c r="C86" s="298"/>
      <c r="D86" s="23" t="s">
        <v>79</v>
      </c>
      <c r="E86" s="24">
        <f>E87+E92</f>
        <v>0</v>
      </c>
      <c r="F86" s="24">
        <f>F87+F92</f>
        <v>0</v>
      </c>
      <c r="G86" s="30"/>
    </row>
    <row r="87" spans="1:9" ht="24.95" customHeight="1">
      <c r="A87" s="287">
        <v>31</v>
      </c>
      <c r="B87" s="288"/>
      <c r="C87" s="289"/>
      <c r="D87" s="25" t="s">
        <v>80</v>
      </c>
      <c r="E87" s="26"/>
      <c r="F87" s="26">
        <f>F88+F90</f>
        <v>0</v>
      </c>
      <c r="G87" s="27" t="e">
        <f>(F87/E87)*100</f>
        <v>#DIV/0!</v>
      </c>
    </row>
    <row r="88" spans="1:9" ht="24.95" customHeight="1">
      <c r="A88" s="284">
        <v>311</v>
      </c>
      <c r="B88" s="285"/>
      <c r="C88" s="286"/>
      <c r="D88" s="181" t="s">
        <v>81</v>
      </c>
      <c r="E88" s="29">
        <f>E89</f>
        <v>0</v>
      </c>
      <c r="F88" s="29">
        <f>F89</f>
        <v>0</v>
      </c>
      <c r="G88" s="30"/>
    </row>
    <row r="89" spans="1:9" ht="24.95" customHeight="1">
      <c r="A89" s="281">
        <v>3111</v>
      </c>
      <c r="B89" s="282"/>
      <c r="C89" s="283"/>
      <c r="D89" s="181" t="s">
        <v>82</v>
      </c>
      <c r="E89" s="24"/>
      <c r="F89" s="24"/>
      <c r="G89" s="30"/>
    </row>
    <row r="90" spans="1:9" ht="24.95" customHeight="1">
      <c r="A90" s="284">
        <v>313</v>
      </c>
      <c r="B90" s="285"/>
      <c r="C90" s="286"/>
      <c r="D90" s="181" t="s">
        <v>84</v>
      </c>
      <c r="E90" s="29">
        <f>E91</f>
        <v>0</v>
      </c>
      <c r="F90" s="29">
        <f>F91</f>
        <v>0</v>
      </c>
      <c r="G90" s="30"/>
    </row>
    <row r="91" spans="1:9" ht="24.95" customHeight="1">
      <c r="A91" s="281">
        <v>3132</v>
      </c>
      <c r="B91" s="282"/>
      <c r="C91" s="283"/>
      <c r="D91" s="181" t="s">
        <v>85</v>
      </c>
      <c r="E91" s="24"/>
      <c r="F91" s="24"/>
      <c r="G91" s="30"/>
    </row>
    <row r="92" spans="1:9" ht="24.95" customHeight="1">
      <c r="A92" s="287">
        <v>32</v>
      </c>
      <c r="B92" s="288"/>
      <c r="C92" s="289"/>
      <c r="D92" s="25" t="s">
        <v>188</v>
      </c>
      <c r="E92" s="26"/>
      <c r="F92" s="26">
        <f>F93</f>
        <v>0</v>
      </c>
      <c r="G92" s="27" t="e">
        <f>(F92/E92)*100</f>
        <v>#DIV/0!</v>
      </c>
    </row>
    <row r="93" spans="1:9" ht="24.95" customHeight="1">
      <c r="A93" s="284">
        <v>321</v>
      </c>
      <c r="B93" s="285"/>
      <c r="C93" s="286"/>
      <c r="D93" s="181" t="s">
        <v>87</v>
      </c>
      <c r="E93" s="29">
        <f>E94</f>
        <v>0</v>
      </c>
      <c r="F93" s="29">
        <f>F94</f>
        <v>0</v>
      </c>
      <c r="G93" s="30"/>
    </row>
    <row r="94" spans="1:9" ht="24.95" customHeight="1">
      <c r="A94" s="281">
        <v>3212</v>
      </c>
      <c r="B94" s="282"/>
      <c r="C94" s="283"/>
      <c r="D94" s="181" t="s">
        <v>89</v>
      </c>
      <c r="E94" s="24"/>
      <c r="F94" s="24"/>
      <c r="G94" s="30"/>
    </row>
    <row r="95" spans="1:9" s="3" customFormat="1" ht="24.95" customHeight="1">
      <c r="A95" s="293" t="s">
        <v>189</v>
      </c>
      <c r="B95" s="294"/>
      <c r="C95" s="295"/>
      <c r="D95" s="21" t="s">
        <v>190</v>
      </c>
      <c r="E95" s="22">
        <f>E96</f>
        <v>0</v>
      </c>
      <c r="F95" s="22">
        <f>F96</f>
        <v>0</v>
      </c>
      <c r="G95" s="22" t="e">
        <f>(F95/E95)*100</f>
        <v>#DIV/0!</v>
      </c>
      <c r="I95" s="37"/>
    </row>
    <row r="96" spans="1:9" ht="24.95" customHeight="1">
      <c r="A96" s="296">
        <v>3</v>
      </c>
      <c r="B96" s="297"/>
      <c r="C96" s="298"/>
      <c r="D96" s="23" t="s">
        <v>79</v>
      </c>
      <c r="E96" s="24">
        <v>0</v>
      </c>
      <c r="F96" s="24">
        <f>F97+F102</f>
        <v>0</v>
      </c>
      <c r="G96" s="24"/>
    </row>
    <row r="97" spans="1:9" ht="24.95" customHeight="1">
      <c r="A97" s="287">
        <v>31</v>
      </c>
      <c r="B97" s="288"/>
      <c r="C97" s="289"/>
      <c r="D97" s="25" t="s">
        <v>80</v>
      </c>
      <c r="E97" s="26">
        <v>0</v>
      </c>
      <c r="F97" s="26">
        <f>F98+F100</f>
        <v>0</v>
      </c>
      <c r="G97" s="27" t="e">
        <f>(F97/E97)*100</f>
        <v>#DIV/0!</v>
      </c>
    </row>
    <row r="98" spans="1:9" ht="24.95" customHeight="1">
      <c r="A98" s="284">
        <v>311</v>
      </c>
      <c r="B98" s="285"/>
      <c r="C98" s="286"/>
      <c r="D98" s="181" t="s">
        <v>81</v>
      </c>
      <c r="E98" s="29"/>
      <c r="F98" s="29">
        <f>F99</f>
        <v>0</v>
      </c>
      <c r="G98" s="30"/>
    </row>
    <row r="99" spans="1:9" ht="24.95" customHeight="1">
      <c r="A99" s="281">
        <v>3111</v>
      </c>
      <c r="B99" s="282"/>
      <c r="C99" s="283"/>
      <c r="D99" s="181" t="s">
        <v>82</v>
      </c>
      <c r="E99" s="24"/>
      <c r="F99" s="24">
        <v>0</v>
      </c>
      <c r="G99" s="30"/>
    </row>
    <row r="100" spans="1:9" ht="24.95" customHeight="1">
      <c r="A100" s="284">
        <v>313</v>
      </c>
      <c r="B100" s="285"/>
      <c r="C100" s="286"/>
      <c r="D100" s="181" t="s">
        <v>84</v>
      </c>
      <c r="E100" s="29">
        <f>E101</f>
        <v>0</v>
      </c>
      <c r="F100" s="29">
        <f>F101</f>
        <v>0</v>
      </c>
      <c r="G100" s="30"/>
    </row>
    <row r="101" spans="1:9" ht="24.95" customHeight="1">
      <c r="A101" s="281">
        <v>3132</v>
      </c>
      <c r="B101" s="282"/>
      <c r="C101" s="283"/>
      <c r="D101" s="181" t="s">
        <v>85</v>
      </c>
      <c r="E101" s="24"/>
      <c r="F101" s="24">
        <v>0</v>
      </c>
      <c r="G101" s="30"/>
    </row>
    <row r="102" spans="1:9" ht="24.95" customHeight="1">
      <c r="A102" s="287">
        <v>32</v>
      </c>
      <c r="B102" s="288"/>
      <c r="C102" s="289"/>
      <c r="D102" s="25" t="s">
        <v>188</v>
      </c>
      <c r="E102" s="26">
        <v>0</v>
      </c>
      <c r="F102" s="26">
        <f>F103</f>
        <v>0</v>
      </c>
      <c r="G102" s="27" t="e">
        <f>(F102/E102)*100</f>
        <v>#DIV/0!</v>
      </c>
    </row>
    <row r="103" spans="1:9" ht="24.95" customHeight="1">
      <c r="A103" s="284">
        <v>321</v>
      </c>
      <c r="B103" s="285"/>
      <c r="C103" s="286"/>
      <c r="D103" s="181" t="s">
        <v>87</v>
      </c>
      <c r="E103" s="29"/>
      <c r="F103" s="29">
        <f>F104</f>
        <v>0</v>
      </c>
      <c r="G103" s="30"/>
    </row>
    <row r="104" spans="1:9" ht="24.95" customHeight="1">
      <c r="A104" s="281">
        <v>3212</v>
      </c>
      <c r="B104" s="282"/>
      <c r="C104" s="283"/>
      <c r="D104" s="181" t="s">
        <v>89</v>
      </c>
      <c r="E104" s="24"/>
      <c r="F104" s="24">
        <v>0</v>
      </c>
      <c r="G104" s="30"/>
    </row>
    <row r="105" spans="1:9" s="3" customFormat="1" ht="24.95" customHeight="1">
      <c r="A105" s="293" t="s">
        <v>191</v>
      </c>
      <c r="B105" s="294"/>
      <c r="C105" s="295"/>
      <c r="D105" s="21" t="s">
        <v>192</v>
      </c>
      <c r="E105" s="22">
        <f>E106</f>
        <v>1117027.21</v>
      </c>
      <c r="F105" s="22">
        <f>F106</f>
        <v>1206618.21</v>
      </c>
      <c r="G105" s="22">
        <f>(F105/E105)*100</f>
        <v>108.02048501575894</v>
      </c>
      <c r="I105" s="37"/>
    </row>
    <row r="106" spans="1:9" ht="24.95" customHeight="1">
      <c r="A106" s="296">
        <v>3</v>
      </c>
      <c r="B106" s="297"/>
      <c r="C106" s="298"/>
      <c r="D106" s="23" t="s">
        <v>79</v>
      </c>
      <c r="E106" s="24">
        <f>E107+E117</f>
        <v>1117027.21</v>
      </c>
      <c r="F106" s="24">
        <f>F107+F117</f>
        <v>1206618.21</v>
      </c>
      <c r="G106" s="24"/>
    </row>
    <row r="107" spans="1:9" ht="24.95" customHeight="1">
      <c r="A107" s="287">
        <v>31</v>
      </c>
      <c r="B107" s="288"/>
      <c r="C107" s="289"/>
      <c r="D107" s="25" t="s">
        <v>80</v>
      </c>
      <c r="E107" s="26">
        <v>1117027.21</v>
      </c>
      <c r="F107" s="26">
        <f>F109+F111+F113+F115</f>
        <v>1177867.1299999999</v>
      </c>
      <c r="G107" s="27">
        <f>(F107/E107)*100</f>
        <v>105.446592478262</v>
      </c>
    </row>
    <row r="108" spans="1:9" ht="24.95" customHeight="1">
      <c r="A108" s="39"/>
      <c r="B108" s="40"/>
      <c r="C108" s="41"/>
      <c r="D108" s="42" t="s">
        <v>193</v>
      </c>
      <c r="E108" s="43">
        <v>0</v>
      </c>
      <c r="F108" s="43">
        <v>0</v>
      </c>
      <c r="G108" s="44"/>
    </row>
    <row r="109" spans="1:9" ht="24.95" customHeight="1">
      <c r="A109" s="284">
        <v>311</v>
      </c>
      <c r="B109" s="285"/>
      <c r="C109" s="286"/>
      <c r="D109" s="181" t="s">
        <v>81</v>
      </c>
      <c r="E109" s="45"/>
      <c r="F109" s="45">
        <f>F110</f>
        <v>983859.48</v>
      </c>
      <c r="G109" s="44"/>
    </row>
    <row r="110" spans="1:9" ht="24.95" customHeight="1">
      <c r="A110" s="281">
        <v>3111</v>
      </c>
      <c r="B110" s="282"/>
      <c r="C110" s="283"/>
      <c r="D110" s="181" t="s">
        <v>82</v>
      </c>
      <c r="E110" s="43"/>
      <c r="F110" s="43">
        <v>983859.48</v>
      </c>
      <c r="G110" s="44"/>
    </row>
    <row r="111" spans="1:9" ht="24.95" customHeight="1">
      <c r="A111" s="284">
        <v>312</v>
      </c>
      <c r="B111" s="285"/>
      <c r="C111" s="286"/>
      <c r="D111" s="181" t="s">
        <v>83</v>
      </c>
      <c r="E111" s="45"/>
      <c r="F111" s="45">
        <f>F112</f>
        <v>31670.89</v>
      </c>
      <c r="G111" s="44"/>
    </row>
    <row r="112" spans="1:9" ht="24.95" customHeight="1">
      <c r="A112" s="281">
        <v>3121</v>
      </c>
      <c r="B112" s="282"/>
      <c r="C112" s="283"/>
      <c r="D112" s="181" t="s">
        <v>83</v>
      </c>
      <c r="E112" s="43"/>
      <c r="F112" s="43">
        <v>31670.89</v>
      </c>
      <c r="G112" s="44"/>
    </row>
    <row r="113" spans="1:9" ht="24.95" customHeight="1">
      <c r="A113" s="284">
        <v>313</v>
      </c>
      <c r="B113" s="285"/>
      <c r="C113" s="286"/>
      <c r="D113" s="181" t="s">
        <v>84</v>
      </c>
      <c r="E113" s="45"/>
      <c r="F113" s="45">
        <f>F114</f>
        <v>162336.76</v>
      </c>
      <c r="G113" s="44"/>
    </row>
    <row r="114" spans="1:9" ht="24.95" customHeight="1">
      <c r="A114" s="281">
        <v>3132</v>
      </c>
      <c r="B114" s="282"/>
      <c r="C114" s="283"/>
      <c r="D114" s="181" t="s">
        <v>85</v>
      </c>
      <c r="E114" s="43"/>
      <c r="F114" s="43">
        <v>162336.76</v>
      </c>
      <c r="G114" s="44"/>
    </row>
    <row r="115" spans="1:9" ht="24.95" customHeight="1">
      <c r="A115" s="39"/>
      <c r="B115" s="40"/>
      <c r="C115" s="41"/>
      <c r="D115" s="42" t="s">
        <v>194</v>
      </c>
      <c r="E115" s="43">
        <v>0</v>
      </c>
      <c r="F115" s="45">
        <f>F116</f>
        <v>0</v>
      </c>
      <c r="G115" s="44"/>
    </row>
    <row r="116" spans="1:9" ht="24.95" customHeight="1">
      <c r="A116" s="281">
        <v>3121</v>
      </c>
      <c r="B116" s="282"/>
      <c r="C116" s="283"/>
      <c r="D116" s="181" t="s">
        <v>83</v>
      </c>
      <c r="E116" s="43"/>
      <c r="F116" s="43"/>
      <c r="G116" s="44"/>
    </row>
    <row r="117" spans="1:9" ht="24.95" customHeight="1">
      <c r="A117" s="287">
        <v>32</v>
      </c>
      <c r="B117" s="288"/>
      <c r="C117" s="289"/>
      <c r="D117" s="25" t="s">
        <v>86</v>
      </c>
      <c r="E117" s="26">
        <v>0</v>
      </c>
      <c r="F117" s="26">
        <f>F118+F120+F122</f>
        <v>28751.08</v>
      </c>
      <c r="G117" s="27" t="e">
        <f>(F117/E117)*100</f>
        <v>#DIV/0!</v>
      </c>
    </row>
    <row r="118" spans="1:9" ht="24.95" customHeight="1">
      <c r="A118" s="39"/>
      <c r="B118" s="40"/>
      <c r="C118" s="41"/>
      <c r="D118" s="42" t="s">
        <v>195</v>
      </c>
      <c r="E118" s="43">
        <v>0</v>
      </c>
      <c r="F118" s="43">
        <f>F119+F121+F123</f>
        <v>28751.08</v>
      </c>
      <c r="G118" s="44"/>
    </row>
    <row r="119" spans="1:9" ht="24.95" customHeight="1">
      <c r="A119" s="281">
        <v>3212</v>
      </c>
      <c r="B119" s="282"/>
      <c r="C119" s="283"/>
      <c r="D119" s="181" t="s">
        <v>89</v>
      </c>
      <c r="E119" s="43"/>
      <c r="F119" s="43">
        <v>24755.08</v>
      </c>
      <c r="G119" s="44"/>
    </row>
    <row r="120" spans="1:9" ht="24.95" customHeight="1">
      <c r="A120" s="39"/>
      <c r="B120" s="40"/>
      <c r="C120" s="41"/>
      <c r="D120" s="42" t="s">
        <v>196</v>
      </c>
      <c r="E120" s="43">
        <v>0</v>
      </c>
      <c r="F120" s="43">
        <v>0</v>
      </c>
      <c r="G120" s="44"/>
    </row>
    <row r="121" spans="1:9" ht="24.95" customHeight="1">
      <c r="A121" s="281">
        <v>3295</v>
      </c>
      <c r="B121" s="282"/>
      <c r="C121" s="283"/>
      <c r="D121" s="183" t="s">
        <v>114</v>
      </c>
      <c r="E121" s="43"/>
      <c r="F121" s="43">
        <v>3996</v>
      </c>
      <c r="G121" s="44"/>
    </row>
    <row r="122" spans="1:9" ht="24.95" customHeight="1">
      <c r="A122" s="39"/>
      <c r="B122" s="40"/>
      <c r="C122" s="41"/>
      <c r="D122" s="42" t="s">
        <v>197</v>
      </c>
      <c r="E122" s="43">
        <v>0</v>
      </c>
      <c r="F122" s="43">
        <v>0</v>
      </c>
      <c r="G122" s="44"/>
    </row>
    <row r="123" spans="1:9" ht="24.95" customHeight="1">
      <c r="A123" s="281">
        <v>3237</v>
      </c>
      <c r="B123" s="282"/>
      <c r="C123" s="283"/>
      <c r="D123" s="181" t="s">
        <v>105</v>
      </c>
      <c r="E123" s="43"/>
      <c r="F123" s="43">
        <v>0</v>
      </c>
      <c r="G123" s="44"/>
    </row>
    <row r="124" spans="1:9" s="3" customFormat="1" ht="24.95" customHeight="1">
      <c r="A124" s="293" t="s">
        <v>198</v>
      </c>
      <c r="B124" s="294"/>
      <c r="C124" s="295"/>
      <c r="D124" s="21" t="s">
        <v>60</v>
      </c>
      <c r="E124" s="22">
        <f>E125</f>
        <v>0</v>
      </c>
      <c r="F124" s="22">
        <f t="shared" ref="F124:F125" si="9">F125</f>
        <v>0</v>
      </c>
      <c r="G124" s="22" t="e">
        <f>(F124/E124)*100</f>
        <v>#DIV/0!</v>
      </c>
      <c r="I124" s="37"/>
    </row>
    <row r="125" spans="1:9" ht="24.95" customHeight="1">
      <c r="A125" s="296">
        <v>3</v>
      </c>
      <c r="B125" s="297"/>
      <c r="C125" s="298"/>
      <c r="D125" s="23" t="s">
        <v>79</v>
      </c>
      <c r="E125" s="24">
        <f>E126</f>
        <v>0</v>
      </c>
      <c r="F125" s="24">
        <f t="shared" si="9"/>
        <v>0</v>
      </c>
      <c r="G125" s="24"/>
    </row>
    <row r="126" spans="1:9" ht="24.95" customHeight="1">
      <c r="A126" s="287">
        <v>31</v>
      </c>
      <c r="B126" s="288"/>
      <c r="C126" s="289"/>
      <c r="D126" s="25" t="s">
        <v>199</v>
      </c>
      <c r="E126" s="26"/>
      <c r="F126" s="26"/>
      <c r="G126" s="27" t="e">
        <f>(F126/E126)*100</f>
        <v>#DIV/0!</v>
      </c>
    </row>
    <row r="127" spans="1:9" ht="24.95" customHeight="1">
      <c r="A127" s="290" t="s">
        <v>200</v>
      </c>
      <c r="B127" s="291"/>
      <c r="C127" s="292"/>
      <c r="D127" s="19" t="s">
        <v>201</v>
      </c>
      <c r="E127" s="20">
        <f>E128+E139+E159+E186+E222+E245+E258+E268+E211+E201</f>
        <v>145006.29</v>
      </c>
      <c r="F127" s="20">
        <f>F128+F139+F159+F186+F222+F245+F258+F268+F211+F201</f>
        <v>94190.749999999985</v>
      </c>
      <c r="G127" s="20"/>
    </row>
    <row r="128" spans="1:9" s="4" customFormat="1" ht="24.95" customHeight="1">
      <c r="A128" s="293" t="s">
        <v>180</v>
      </c>
      <c r="B128" s="294"/>
      <c r="C128" s="295"/>
      <c r="D128" s="21" t="s">
        <v>74</v>
      </c>
      <c r="E128" s="22">
        <f>E129</f>
        <v>1973.66</v>
      </c>
      <c r="F128" s="22">
        <f t="shared" ref="F128" si="10">F129</f>
        <v>740.96</v>
      </c>
      <c r="G128" s="22">
        <f>(F128/E128)*100</f>
        <v>37.542433853855272</v>
      </c>
      <c r="I128" s="46"/>
    </row>
    <row r="129" spans="1:9" ht="24.95" customHeight="1">
      <c r="A129" s="296">
        <v>3</v>
      </c>
      <c r="B129" s="297"/>
      <c r="C129" s="298"/>
      <c r="D129" s="23" t="s">
        <v>79</v>
      </c>
      <c r="E129" s="24">
        <f>E130+E138</f>
        <v>1973.66</v>
      </c>
      <c r="F129" s="24">
        <f>F130+F138</f>
        <v>740.96</v>
      </c>
      <c r="G129" s="24"/>
    </row>
    <row r="130" spans="1:9" ht="24.95" customHeight="1">
      <c r="A130" s="287">
        <v>32</v>
      </c>
      <c r="B130" s="288"/>
      <c r="C130" s="289"/>
      <c r="D130" s="25" t="s">
        <v>202</v>
      </c>
      <c r="E130" s="26">
        <v>1973.66</v>
      </c>
      <c r="F130" s="26">
        <f>SUM(F131:F137)</f>
        <v>740.96</v>
      </c>
      <c r="G130" s="27">
        <f>(F130/E130)*100</f>
        <v>37.542433853855272</v>
      </c>
    </row>
    <row r="131" spans="1:9" s="5" customFormat="1" ht="24.95" customHeight="1">
      <c r="A131" s="281">
        <v>3211</v>
      </c>
      <c r="B131" s="282"/>
      <c r="C131" s="283"/>
      <c r="D131" s="217" t="s">
        <v>88</v>
      </c>
      <c r="E131" s="24"/>
      <c r="F131" s="24">
        <v>30</v>
      </c>
      <c r="G131" s="22"/>
      <c r="I131" s="49"/>
    </row>
    <row r="132" spans="1:9" ht="24.95" customHeight="1">
      <c r="A132" s="281">
        <v>3221</v>
      </c>
      <c r="B132" s="282"/>
      <c r="C132" s="283"/>
      <c r="D132" s="181" t="s">
        <v>93</v>
      </c>
      <c r="E132" s="24"/>
      <c r="F132" s="24">
        <v>0.01</v>
      </c>
      <c r="G132" s="22"/>
    </row>
    <row r="133" spans="1:9" ht="24.95" customHeight="1">
      <c r="A133" s="281">
        <v>3231</v>
      </c>
      <c r="B133" s="282"/>
      <c r="C133" s="283"/>
      <c r="D133" s="181" t="s">
        <v>100</v>
      </c>
      <c r="E133" s="24"/>
      <c r="F133" s="24">
        <v>250</v>
      </c>
      <c r="G133" s="22"/>
    </row>
    <row r="134" spans="1:9" ht="24.95" customHeight="1">
      <c r="A134" s="281">
        <v>3234</v>
      </c>
      <c r="B134" s="282"/>
      <c r="C134" s="283"/>
      <c r="D134" s="181" t="s">
        <v>103</v>
      </c>
      <c r="E134" s="24"/>
      <c r="F134" s="24">
        <v>0</v>
      </c>
      <c r="G134" s="22"/>
    </row>
    <row r="135" spans="1:9" ht="24.95" customHeight="1">
      <c r="A135" s="281">
        <v>3238</v>
      </c>
      <c r="B135" s="282"/>
      <c r="C135" s="283"/>
      <c r="D135" s="181" t="s">
        <v>106</v>
      </c>
      <c r="E135" s="24"/>
      <c r="F135" s="24">
        <v>300</v>
      </c>
      <c r="G135" s="22"/>
    </row>
    <row r="136" spans="1:9" ht="24.95" customHeight="1">
      <c r="A136" s="281">
        <v>3293</v>
      </c>
      <c r="B136" s="282"/>
      <c r="C136" s="283"/>
      <c r="D136" s="181" t="s">
        <v>112</v>
      </c>
      <c r="E136" s="24"/>
      <c r="F136" s="24">
        <v>0</v>
      </c>
      <c r="G136" s="22"/>
    </row>
    <row r="137" spans="1:9" ht="24.95" customHeight="1">
      <c r="A137" s="281">
        <v>3299</v>
      </c>
      <c r="B137" s="282"/>
      <c r="C137" s="283"/>
      <c r="D137" s="181" t="s">
        <v>109</v>
      </c>
      <c r="E137" s="24"/>
      <c r="F137" s="24">
        <v>160.94999999999999</v>
      </c>
      <c r="G137" s="22"/>
    </row>
    <row r="138" spans="1:9" ht="36.75" customHeight="1">
      <c r="A138" s="287">
        <v>37</v>
      </c>
      <c r="B138" s="288"/>
      <c r="C138" s="289"/>
      <c r="D138" s="188" t="s">
        <v>203</v>
      </c>
      <c r="E138" s="26">
        <v>0</v>
      </c>
      <c r="F138" s="26"/>
      <c r="G138" s="27" t="e">
        <f>(F138/E138)*100</f>
        <v>#DIV/0!</v>
      </c>
    </row>
    <row r="139" spans="1:9" s="4" customFormat="1" ht="24.95" customHeight="1">
      <c r="A139" s="293" t="s">
        <v>182</v>
      </c>
      <c r="B139" s="294"/>
      <c r="C139" s="295"/>
      <c r="D139" s="21" t="s">
        <v>183</v>
      </c>
      <c r="E139" s="22">
        <f>E140</f>
        <v>4371.03</v>
      </c>
      <c r="F139" s="22">
        <f>F140+F158</f>
        <v>0</v>
      </c>
      <c r="G139" s="22">
        <f>(F139/E139)*100</f>
        <v>0</v>
      </c>
      <c r="I139" s="46"/>
    </row>
    <row r="140" spans="1:9" ht="24.95" customHeight="1">
      <c r="A140" s="287">
        <v>32</v>
      </c>
      <c r="B140" s="288"/>
      <c r="C140" s="289"/>
      <c r="D140" s="25" t="s">
        <v>86</v>
      </c>
      <c r="E140" s="26">
        <v>4371.03</v>
      </c>
      <c r="F140" s="26">
        <f>F141+F143+F146+F150+F152</f>
        <v>0</v>
      </c>
      <c r="G140" s="27">
        <f>(F140/E140)*100</f>
        <v>0</v>
      </c>
    </row>
    <row r="141" spans="1:9" ht="24.95" customHeight="1">
      <c r="A141" s="284">
        <v>321</v>
      </c>
      <c r="B141" s="285"/>
      <c r="C141" s="286"/>
      <c r="D141" s="181" t="s">
        <v>87</v>
      </c>
      <c r="E141" s="29"/>
      <c r="F141" s="29">
        <f>F142</f>
        <v>0</v>
      </c>
      <c r="G141" s="22"/>
    </row>
    <row r="142" spans="1:9" ht="24.95" customHeight="1">
      <c r="A142" s="281">
        <v>3211</v>
      </c>
      <c r="B142" s="282"/>
      <c r="C142" s="283"/>
      <c r="D142" s="181" t="s">
        <v>88</v>
      </c>
      <c r="E142" s="24"/>
      <c r="F142" s="24">
        <v>0</v>
      </c>
      <c r="G142" s="22"/>
    </row>
    <row r="143" spans="1:9" ht="24.95" customHeight="1">
      <c r="A143" s="284">
        <v>322</v>
      </c>
      <c r="B143" s="285"/>
      <c r="C143" s="286"/>
      <c r="D143" s="181" t="s">
        <v>92</v>
      </c>
      <c r="E143" s="29"/>
      <c r="F143" s="29">
        <f>F144+F145</f>
        <v>0</v>
      </c>
      <c r="G143" s="22"/>
    </row>
    <row r="144" spans="1:9" ht="24.95" customHeight="1">
      <c r="A144" s="281">
        <v>3221</v>
      </c>
      <c r="B144" s="282"/>
      <c r="C144" s="283"/>
      <c r="D144" s="181" t="s">
        <v>93</v>
      </c>
      <c r="E144" s="29"/>
      <c r="F144" s="24">
        <v>0</v>
      </c>
      <c r="G144" s="22"/>
    </row>
    <row r="145" spans="1:9" ht="24.95" customHeight="1">
      <c r="A145" s="281">
        <v>3225</v>
      </c>
      <c r="B145" s="282"/>
      <c r="C145" s="283"/>
      <c r="D145" s="181" t="s">
        <v>97</v>
      </c>
      <c r="E145" s="24"/>
      <c r="F145" s="24">
        <v>0</v>
      </c>
      <c r="G145" s="22"/>
    </row>
    <row r="146" spans="1:9" ht="24.95" customHeight="1">
      <c r="A146" s="284">
        <v>323</v>
      </c>
      <c r="B146" s="285"/>
      <c r="C146" s="286"/>
      <c r="D146" s="181" t="s">
        <v>99</v>
      </c>
      <c r="E146" s="29"/>
      <c r="F146" s="29">
        <f>F149+F147+F148</f>
        <v>0</v>
      </c>
      <c r="G146" s="22"/>
    </row>
    <row r="147" spans="1:9" ht="24.95" customHeight="1">
      <c r="A147" s="281">
        <v>3237</v>
      </c>
      <c r="B147" s="282"/>
      <c r="C147" s="283"/>
      <c r="D147" s="181" t="s">
        <v>105</v>
      </c>
      <c r="E147" s="29"/>
      <c r="F147" s="24">
        <v>0</v>
      </c>
      <c r="G147" s="22"/>
    </row>
    <row r="148" spans="1:9" ht="24.95" customHeight="1">
      <c r="A148" s="281">
        <v>3238</v>
      </c>
      <c r="B148" s="282"/>
      <c r="C148" s="283"/>
      <c r="D148" s="181" t="s">
        <v>106</v>
      </c>
      <c r="E148" s="29"/>
      <c r="F148" s="24">
        <v>0</v>
      </c>
      <c r="G148" s="22"/>
    </row>
    <row r="149" spans="1:9" ht="24.95" customHeight="1">
      <c r="A149" s="281">
        <v>3239</v>
      </c>
      <c r="B149" s="282"/>
      <c r="C149" s="283"/>
      <c r="D149" s="181" t="s">
        <v>107</v>
      </c>
      <c r="E149" s="24"/>
      <c r="F149" s="24">
        <v>0</v>
      </c>
      <c r="G149" s="22"/>
    </row>
    <row r="150" spans="1:9" ht="24.95" customHeight="1">
      <c r="A150" s="284">
        <v>324</v>
      </c>
      <c r="B150" s="285"/>
      <c r="C150" s="286"/>
      <c r="D150" s="181" t="s">
        <v>108</v>
      </c>
      <c r="E150" s="29"/>
      <c r="F150" s="29">
        <f>F151</f>
        <v>0</v>
      </c>
      <c r="G150" s="22"/>
    </row>
    <row r="151" spans="1:9" ht="24.95" customHeight="1">
      <c r="A151" s="281">
        <v>3241</v>
      </c>
      <c r="B151" s="282"/>
      <c r="C151" s="283"/>
      <c r="D151" s="181" t="s">
        <v>108</v>
      </c>
      <c r="E151" s="24"/>
      <c r="F151" s="24"/>
      <c r="G151" s="22"/>
    </row>
    <row r="152" spans="1:9" ht="24.95" customHeight="1">
      <c r="A152" s="284">
        <v>329</v>
      </c>
      <c r="B152" s="285"/>
      <c r="C152" s="286"/>
      <c r="D152" s="181" t="s">
        <v>109</v>
      </c>
      <c r="E152" s="29"/>
      <c r="F152" s="29">
        <f>SUM(F153:F157)</f>
        <v>0</v>
      </c>
      <c r="G152" s="22"/>
    </row>
    <row r="153" spans="1:9" ht="24.95" customHeight="1">
      <c r="A153" s="281">
        <v>3292</v>
      </c>
      <c r="B153" s="282"/>
      <c r="C153" s="283"/>
      <c r="D153" s="181" t="s">
        <v>111</v>
      </c>
      <c r="E153" s="24"/>
      <c r="F153" s="24"/>
      <c r="G153" s="22"/>
    </row>
    <row r="154" spans="1:9" ht="24.95" customHeight="1">
      <c r="A154" s="281">
        <v>3293</v>
      </c>
      <c r="B154" s="282"/>
      <c r="C154" s="283"/>
      <c r="D154" s="181" t="s">
        <v>112</v>
      </c>
      <c r="E154" s="24"/>
      <c r="F154" s="24"/>
      <c r="G154" s="22"/>
    </row>
    <row r="155" spans="1:9" ht="24.95" customHeight="1">
      <c r="A155" s="281">
        <v>3294</v>
      </c>
      <c r="B155" s="282"/>
      <c r="C155" s="283"/>
      <c r="D155" s="181" t="s">
        <v>113</v>
      </c>
      <c r="E155" s="24"/>
      <c r="F155" s="24">
        <v>0</v>
      </c>
      <c r="G155" s="22"/>
    </row>
    <row r="156" spans="1:9" ht="24.95" customHeight="1">
      <c r="A156" s="281">
        <v>3295</v>
      </c>
      <c r="B156" s="282"/>
      <c r="C156" s="283"/>
      <c r="D156" s="181" t="s">
        <v>114</v>
      </c>
      <c r="E156" s="24"/>
      <c r="F156" s="24">
        <v>0</v>
      </c>
      <c r="G156" s="22"/>
    </row>
    <row r="157" spans="1:9" ht="24.95" customHeight="1">
      <c r="A157" s="281">
        <v>3299</v>
      </c>
      <c r="B157" s="282"/>
      <c r="C157" s="283"/>
      <c r="D157" s="181" t="s">
        <v>109</v>
      </c>
      <c r="E157" s="24"/>
      <c r="F157" s="24">
        <v>0</v>
      </c>
      <c r="G157" s="22"/>
    </row>
    <row r="158" spans="1:9" ht="24.95" customHeight="1">
      <c r="A158" s="284">
        <v>37</v>
      </c>
      <c r="B158" s="285"/>
      <c r="C158" s="286"/>
      <c r="D158" s="189" t="s">
        <v>120</v>
      </c>
      <c r="E158" s="24"/>
      <c r="F158" s="190" t="s">
        <v>204</v>
      </c>
      <c r="G158" s="22"/>
    </row>
    <row r="159" spans="1:9" s="4" customFormat="1" ht="24.95" customHeight="1">
      <c r="A159" s="293" t="s">
        <v>185</v>
      </c>
      <c r="B159" s="294"/>
      <c r="C159" s="295"/>
      <c r="D159" s="21" t="s">
        <v>205</v>
      </c>
      <c r="E159" s="22">
        <f>E160</f>
        <v>22419.1</v>
      </c>
      <c r="F159" s="22">
        <f>F160</f>
        <v>21613.58</v>
      </c>
      <c r="G159" s="22">
        <f>(F159/E159)*100</f>
        <v>96.40699225214216</v>
      </c>
      <c r="I159" s="46"/>
    </row>
    <row r="160" spans="1:9" ht="24.95" customHeight="1">
      <c r="A160" s="296">
        <v>3</v>
      </c>
      <c r="B160" s="297"/>
      <c r="C160" s="298"/>
      <c r="D160" s="23" t="s">
        <v>79</v>
      </c>
      <c r="E160" s="24">
        <f>E161+E184</f>
        <v>22419.1</v>
      </c>
      <c r="F160" s="24">
        <f>F161+F184</f>
        <v>21613.58</v>
      </c>
      <c r="G160" s="24"/>
    </row>
    <row r="161" spans="1:7" ht="24.95" customHeight="1">
      <c r="A161" s="287">
        <v>32</v>
      </c>
      <c r="B161" s="288"/>
      <c r="C161" s="289"/>
      <c r="D161" s="25" t="s">
        <v>86</v>
      </c>
      <c r="E161" s="26">
        <v>22419.1</v>
      </c>
      <c r="F161" s="26">
        <f>F162+F164+F171+F180</f>
        <v>21613.58</v>
      </c>
      <c r="G161" s="27">
        <f>(F161/E161)*100</f>
        <v>96.40699225214216</v>
      </c>
    </row>
    <row r="162" spans="1:7" ht="24.95" customHeight="1">
      <c r="A162" s="284">
        <v>321</v>
      </c>
      <c r="B162" s="285"/>
      <c r="C162" s="286"/>
      <c r="D162" s="181" t="s">
        <v>87</v>
      </c>
      <c r="E162" s="29"/>
      <c r="F162" s="29">
        <f>F163</f>
        <v>0</v>
      </c>
      <c r="G162" s="22"/>
    </row>
    <row r="163" spans="1:7" ht="24.95" customHeight="1">
      <c r="A163" s="281">
        <v>3213</v>
      </c>
      <c r="B163" s="282"/>
      <c r="C163" s="283"/>
      <c r="D163" s="181" t="s">
        <v>90</v>
      </c>
      <c r="E163" s="24"/>
      <c r="F163" s="24">
        <v>0</v>
      </c>
      <c r="G163" s="22"/>
    </row>
    <row r="164" spans="1:7" ht="24.95" customHeight="1">
      <c r="A164" s="284">
        <v>322</v>
      </c>
      <c r="B164" s="285"/>
      <c r="C164" s="286"/>
      <c r="D164" s="181" t="s">
        <v>92</v>
      </c>
      <c r="E164" s="29"/>
      <c r="F164" s="29">
        <f>SUM(F165:F170)</f>
        <v>17639.7</v>
      </c>
      <c r="G164" s="22"/>
    </row>
    <row r="165" spans="1:7" ht="24.95" customHeight="1">
      <c r="A165" s="281">
        <v>3221</v>
      </c>
      <c r="B165" s="282"/>
      <c r="C165" s="283"/>
      <c r="D165" s="181" t="s">
        <v>93</v>
      </c>
      <c r="E165" s="24"/>
      <c r="F165" s="24">
        <v>1114.05</v>
      </c>
      <c r="G165" s="22"/>
    </row>
    <row r="166" spans="1:7" ht="24.95" customHeight="1">
      <c r="A166" s="281">
        <v>3222</v>
      </c>
      <c r="B166" s="282"/>
      <c r="C166" s="283"/>
      <c r="D166" s="181" t="s">
        <v>94</v>
      </c>
      <c r="E166" s="24"/>
      <c r="F166" s="24">
        <v>16233.95</v>
      </c>
      <c r="G166" s="22"/>
    </row>
    <row r="167" spans="1:7" ht="24.95" customHeight="1">
      <c r="A167" s="281">
        <v>3223</v>
      </c>
      <c r="B167" s="282"/>
      <c r="C167" s="283"/>
      <c r="D167" s="181" t="s">
        <v>95</v>
      </c>
      <c r="E167" s="24"/>
      <c r="F167" s="24">
        <v>291.7</v>
      </c>
      <c r="G167" s="22"/>
    </row>
    <row r="168" spans="1:7" ht="24.95" customHeight="1">
      <c r="A168" s="281">
        <v>3224</v>
      </c>
      <c r="B168" s="282"/>
      <c r="C168" s="283"/>
      <c r="D168" s="181" t="s">
        <v>171</v>
      </c>
      <c r="E168" s="24"/>
      <c r="F168" s="24">
        <v>0</v>
      </c>
      <c r="G168" s="22"/>
    </row>
    <row r="169" spans="1:7" ht="24.95" customHeight="1">
      <c r="A169" s="281">
        <v>3225</v>
      </c>
      <c r="B169" s="282"/>
      <c r="C169" s="283"/>
      <c r="D169" s="181" t="s">
        <v>97</v>
      </c>
      <c r="E169" s="24"/>
      <c r="F169" s="24">
        <v>0</v>
      </c>
      <c r="G169" s="22"/>
    </row>
    <row r="170" spans="1:7" ht="24.95" customHeight="1">
      <c r="A170" s="281">
        <v>3227</v>
      </c>
      <c r="B170" s="282"/>
      <c r="C170" s="283"/>
      <c r="D170" s="181" t="s">
        <v>206</v>
      </c>
      <c r="E170" s="24"/>
      <c r="F170" s="24">
        <v>0</v>
      </c>
      <c r="G170" s="22"/>
    </row>
    <row r="171" spans="1:7" ht="24.95" customHeight="1">
      <c r="A171" s="284">
        <v>323</v>
      </c>
      <c r="B171" s="285"/>
      <c r="C171" s="286"/>
      <c r="D171" s="181" t="s">
        <v>99</v>
      </c>
      <c r="E171" s="29"/>
      <c r="F171" s="29">
        <f>SUM(F172:F179)</f>
        <v>1322.4</v>
      </c>
      <c r="G171" s="22"/>
    </row>
    <row r="172" spans="1:7" ht="24.95" customHeight="1">
      <c r="A172" s="281">
        <v>3231</v>
      </c>
      <c r="B172" s="282"/>
      <c r="C172" s="283"/>
      <c r="D172" s="181" t="s">
        <v>100</v>
      </c>
      <c r="E172" s="29"/>
      <c r="F172" s="24">
        <v>0</v>
      </c>
      <c r="G172" s="22"/>
    </row>
    <row r="173" spans="1:7" ht="24.95" customHeight="1">
      <c r="A173" s="281">
        <v>3232</v>
      </c>
      <c r="B173" s="282"/>
      <c r="C173" s="283"/>
      <c r="D173" s="181" t="s">
        <v>101</v>
      </c>
      <c r="E173" s="24"/>
      <c r="F173" s="24">
        <v>100</v>
      </c>
      <c r="G173" s="22"/>
    </row>
    <row r="174" spans="1:7" ht="24.95" customHeight="1">
      <c r="A174" s="281">
        <v>3233</v>
      </c>
      <c r="B174" s="282"/>
      <c r="C174" s="283"/>
      <c r="D174" s="181" t="s">
        <v>102</v>
      </c>
      <c r="E174" s="24"/>
      <c r="F174" s="24">
        <v>0</v>
      </c>
      <c r="G174" s="22"/>
    </row>
    <row r="175" spans="1:7" ht="24.95" customHeight="1">
      <c r="A175" s="281">
        <v>3234</v>
      </c>
      <c r="B175" s="282"/>
      <c r="C175" s="283"/>
      <c r="D175" s="181" t="s">
        <v>103</v>
      </c>
      <c r="E175" s="24"/>
      <c r="F175" s="24">
        <v>0</v>
      </c>
      <c r="G175" s="22"/>
    </row>
    <row r="176" spans="1:7" ht="24.95" customHeight="1">
      <c r="A176" s="281">
        <v>3236</v>
      </c>
      <c r="B176" s="282"/>
      <c r="C176" s="283"/>
      <c r="D176" s="183" t="s">
        <v>104</v>
      </c>
      <c r="E176" s="24"/>
      <c r="F176" s="24">
        <v>0</v>
      </c>
      <c r="G176" s="22"/>
    </row>
    <row r="177" spans="1:9" ht="24.95" customHeight="1">
      <c r="A177" s="281">
        <v>3237</v>
      </c>
      <c r="B177" s="282"/>
      <c r="C177" s="283"/>
      <c r="D177" s="181" t="s">
        <v>105</v>
      </c>
      <c r="E177" s="24"/>
      <c r="F177" s="24">
        <v>28.66</v>
      </c>
      <c r="G177" s="22"/>
    </row>
    <row r="178" spans="1:9" ht="24.95" customHeight="1">
      <c r="A178" s="281">
        <v>3238</v>
      </c>
      <c r="B178" s="282"/>
      <c r="C178" s="283"/>
      <c r="D178" s="183" t="s">
        <v>106</v>
      </c>
      <c r="E178" s="24"/>
      <c r="F178" s="24">
        <v>0</v>
      </c>
      <c r="G178" s="22"/>
    </row>
    <row r="179" spans="1:9" ht="24.95" customHeight="1">
      <c r="A179" s="281">
        <v>3239</v>
      </c>
      <c r="B179" s="282"/>
      <c r="C179" s="283"/>
      <c r="D179" s="181" t="s">
        <v>107</v>
      </c>
      <c r="E179" s="24"/>
      <c r="F179" s="24">
        <v>1193.74</v>
      </c>
      <c r="G179" s="22"/>
    </row>
    <row r="180" spans="1:9" ht="24.95" customHeight="1">
      <c r="A180" s="284">
        <v>329</v>
      </c>
      <c r="B180" s="285"/>
      <c r="C180" s="286"/>
      <c r="D180" s="181" t="s">
        <v>109</v>
      </c>
      <c r="E180" s="29"/>
      <c r="F180" s="29">
        <f>F181+F182+F183</f>
        <v>2651.48</v>
      </c>
      <c r="G180" s="22"/>
    </row>
    <row r="181" spans="1:9" ht="24.95" customHeight="1">
      <c r="A181" s="281">
        <v>3293</v>
      </c>
      <c r="B181" s="282"/>
      <c r="C181" s="283"/>
      <c r="D181" s="181" t="s">
        <v>112</v>
      </c>
      <c r="E181" s="24"/>
      <c r="F181" s="24">
        <v>450.88</v>
      </c>
      <c r="G181" s="22"/>
    </row>
    <row r="182" spans="1:9" ht="24.95" customHeight="1">
      <c r="A182" s="281">
        <v>3294</v>
      </c>
      <c r="B182" s="282"/>
      <c r="C182" s="283"/>
      <c r="D182" s="181" t="s">
        <v>113</v>
      </c>
      <c r="E182" s="24"/>
      <c r="F182" s="24">
        <v>25</v>
      </c>
      <c r="G182" s="22"/>
    </row>
    <row r="183" spans="1:9" ht="24.95" customHeight="1">
      <c r="A183" s="281">
        <v>3299</v>
      </c>
      <c r="B183" s="282"/>
      <c r="C183" s="283"/>
      <c r="D183" s="181" t="s">
        <v>109</v>
      </c>
      <c r="E183" s="24"/>
      <c r="F183" s="24">
        <v>2175.6</v>
      </c>
      <c r="G183" s="22"/>
    </row>
    <row r="184" spans="1:9" ht="24.95" customHeight="1">
      <c r="A184" s="287">
        <v>37</v>
      </c>
      <c r="B184" s="288"/>
      <c r="C184" s="289"/>
      <c r="D184" s="188" t="s">
        <v>120</v>
      </c>
      <c r="E184" s="26">
        <v>0</v>
      </c>
      <c r="F184" s="26">
        <f>F185</f>
        <v>0</v>
      </c>
      <c r="G184" s="27" t="e">
        <f>(F184/E184)*100</f>
        <v>#DIV/0!</v>
      </c>
    </row>
    <row r="185" spans="1:9" ht="24.95" customHeight="1">
      <c r="A185" s="281">
        <v>3722</v>
      </c>
      <c r="B185" s="282"/>
      <c r="C185" s="283"/>
      <c r="D185" s="181" t="s">
        <v>123</v>
      </c>
      <c r="E185" s="24"/>
      <c r="F185" s="24"/>
      <c r="G185" s="22"/>
    </row>
    <row r="186" spans="1:9" s="4" customFormat="1" ht="24.95" customHeight="1">
      <c r="A186" s="293" t="s">
        <v>207</v>
      </c>
      <c r="B186" s="294"/>
      <c r="C186" s="295"/>
      <c r="D186" s="21" t="s">
        <v>208</v>
      </c>
      <c r="E186" s="22">
        <f>E187</f>
        <v>15700</v>
      </c>
      <c r="F186" s="22">
        <f t="shared" ref="F186" si="11">F187</f>
        <v>1518.24</v>
      </c>
      <c r="G186" s="22">
        <f>(F186/E186)*100</f>
        <v>9.6703184713375805</v>
      </c>
      <c r="I186" s="46"/>
    </row>
    <row r="187" spans="1:9" ht="24.95" customHeight="1">
      <c r="A187" s="287">
        <v>32</v>
      </c>
      <c r="B187" s="288"/>
      <c r="C187" s="289"/>
      <c r="D187" s="25" t="s">
        <v>86</v>
      </c>
      <c r="E187" s="26">
        <v>15700</v>
      </c>
      <c r="F187" s="26">
        <f>F188+F190+F195+F199</f>
        <v>1518.24</v>
      </c>
      <c r="G187" s="27">
        <f>(F187/E187)*100</f>
        <v>9.6703184713375805</v>
      </c>
    </row>
    <row r="188" spans="1:9" s="5" customFormat="1" ht="24.95" customHeight="1">
      <c r="A188" s="284">
        <v>321</v>
      </c>
      <c r="B188" s="285"/>
      <c r="C188" s="306"/>
      <c r="D188" s="191" t="s">
        <v>87</v>
      </c>
      <c r="E188" s="24"/>
      <c r="F188" s="29">
        <f>F189</f>
        <v>210</v>
      </c>
      <c r="G188" s="22"/>
      <c r="I188" s="49"/>
    </row>
    <row r="189" spans="1:9" s="5" customFormat="1" ht="24.95" customHeight="1">
      <c r="A189" s="281">
        <v>3214</v>
      </c>
      <c r="B189" s="282"/>
      <c r="C189" s="307"/>
      <c r="D189" s="191" t="s">
        <v>91</v>
      </c>
      <c r="E189" s="24"/>
      <c r="F189" s="24">
        <v>210</v>
      </c>
      <c r="G189" s="22"/>
      <c r="I189" s="49"/>
    </row>
    <row r="190" spans="1:9" ht="24.95" customHeight="1">
      <c r="A190" s="284">
        <v>322</v>
      </c>
      <c r="B190" s="285"/>
      <c r="C190" s="286"/>
      <c r="D190" s="181" t="s">
        <v>92</v>
      </c>
      <c r="E190" s="29"/>
      <c r="F190" s="29">
        <f>F191+F192+F193+F194</f>
        <v>500.74</v>
      </c>
      <c r="G190" s="22"/>
    </row>
    <row r="191" spans="1:9" ht="24.95" customHeight="1">
      <c r="A191" s="281">
        <v>3221</v>
      </c>
      <c r="B191" s="282"/>
      <c r="C191" s="283"/>
      <c r="D191" s="181" t="s">
        <v>93</v>
      </c>
      <c r="E191" s="29"/>
      <c r="F191" s="24">
        <v>182.5</v>
      </c>
      <c r="G191" s="22"/>
    </row>
    <row r="192" spans="1:9" ht="24.95" customHeight="1">
      <c r="A192" s="281">
        <v>3223</v>
      </c>
      <c r="B192" s="282"/>
      <c r="C192" s="283"/>
      <c r="D192" s="181" t="s">
        <v>95</v>
      </c>
      <c r="E192" s="29"/>
      <c r="F192" s="24">
        <v>0</v>
      </c>
      <c r="G192" s="22"/>
    </row>
    <row r="193" spans="1:7" ht="24.95" customHeight="1">
      <c r="A193" s="281">
        <v>3224</v>
      </c>
      <c r="B193" s="282"/>
      <c r="C193" s="283"/>
      <c r="D193" s="181" t="s">
        <v>171</v>
      </c>
      <c r="E193" s="29"/>
      <c r="F193" s="24">
        <v>318.24</v>
      </c>
      <c r="G193" s="22"/>
    </row>
    <row r="194" spans="1:7" ht="24.95" customHeight="1">
      <c r="A194" s="281">
        <v>3225</v>
      </c>
      <c r="B194" s="282"/>
      <c r="C194" s="283"/>
      <c r="D194" s="181" t="s">
        <v>97</v>
      </c>
      <c r="E194" s="24"/>
      <c r="F194" s="24">
        <v>0</v>
      </c>
      <c r="G194" s="22"/>
    </row>
    <row r="195" spans="1:7" ht="24.95" customHeight="1">
      <c r="A195" s="284">
        <v>323</v>
      </c>
      <c r="B195" s="285"/>
      <c r="C195" s="286"/>
      <c r="D195" s="181" t="s">
        <v>99</v>
      </c>
      <c r="E195" s="29"/>
      <c r="F195" s="29">
        <f>F196+F197+F198</f>
        <v>807.5</v>
      </c>
      <c r="G195" s="22"/>
    </row>
    <row r="196" spans="1:7" ht="24.95" customHeight="1">
      <c r="A196" s="281">
        <v>3236</v>
      </c>
      <c r="B196" s="282"/>
      <c r="C196" s="283"/>
      <c r="D196" s="181" t="s">
        <v>104</v>
      </c>
      <c r="E196" s="29"/>
      <c r="F196" s="24">
        <v>0</v>
      </c>
      <c r="G196" s="22"/>
    </row>
    <row r="197" spans="1:7" ht="24.95" customHeight="1">
      <c r="A197" s="281">
        <v>3238</v>
      </c>
      <c r="B197" s="282"/>
      <c r="C197" s="283"/>
      <c r="D197" s="181" t="s">
        <v>106</v>
      </c>
      <c r="E197" s="24"/>
      <c r="F197" s="24">
        <v>520</v>
      </c>
      <c r="G197" s="22"/>
    </row>
    <row r="198" spans="1:7" ht="24.95" customHeight="1">
      <c r="A198" s="281">
        <v>3239</v>
      </c>
      <c r="B198" s="282"/>
      <c r="C198" s="283"/>
      <c r="D198" s="181" t="s">
        <v>107</v>
      </c>
      <c r="E198" s="24"/>
      <c r="F198" s="24">
        <v>287.5</v>
      </c>
      <c r="G198" s="22"/>
    </row>
    <row r="199" spans="1:7" ht="24.95" customHeight="1">
      <c r="A199" s="284">
        <v>329</v>
      </c>
      <c r="B199" s="285"/>
      <c r="C199" s="286"/>
      <c r="D199" s="189" t="s">
        <v>109</v>
      </c>
      <c r="E199" s="24"/>
      <c r="F199" s="29">
        <f>F200</f>
        <v>0</v>
      </c>
      <c r="G199" s="22"/>
    </row>
    <row r="200" spans="1:7" ht="24.95" customHeight="1">
      <c r="A200" s="281">
        <v>3299</v>
      </c>
      <c r="B200" s="282"/>
      <c r="C200" s="283"/>
      <c r="D200" s="189" t="s">
        <v>109</v>
      </c>
      <c r="E200" s="24"/>
      <c r="F200" s="24">
        <v>0</v>
      </c>
      <c r="G200" s="22"/>
    </row>
    <row r="201" spans="1:7" ht="24.95" customHeight="1">
      <c r="A201" s="293" t="s">
        <v>209</v>
      </c>
      <c r="B201" s="294"/>
      <c r="C201" s="295"/>
      <c r="D201" s="21" t="s">
        <v>210</v>
      </c>
      <c r="E201" s="47">
        <f>E202</f>
        <v>0</v>
      </c>
      <c r="F201" s="48">
        <f>F202</f>
        <v>0</v>
      </c>
      <c r="G201" s="22" t="e">
        <f>(F201/E201)*100</f>
        <v>#DIV/0!</v>
      </c>
    </row>
    <row r="202" spans="1:7" ht="24.95" customHeight="1">
      <c r="A202" s="287">
        <v>32</v>
      </c>
      <c r="B202" s="288"/>
      <c r="C202" s="289"/>
      <c r="D202" s="25" t="s">
        <v>86</v>
      </c>
      <c r="E202" s="26">
        <v>0</v>
      </c>
      <c r="F202" s="26">
        <f>F203+F206+F209</f>
        <v>0</v>
      </c>
      <c r="G202" s="27" t="e">
        <f>(F202/E202)*100</f>
        <v>#DIV/0!</v>
      </c>
    </row>
    <row r="203" spans="1:7" ht="24.95" customHeight="1">
      <c r="A203" s="284">
        <v>322</v>
      </c>
      <c r="B203" s="285"/>
      <c r="C203" s="286"/>
      <c r="D203" s="181" t="s">
        <v>92</v>
      </c>
      <c r="E203" s="29"/>
      <c r="F203" s="29">
        <f>F204+F205</f>
        <v>0</v>
      </c>
      <c r="G203" s="22"/>
    </row>
    <row r="204" spans="1:7" ht="24.95" customHeight="1">
      <c r="A204" s="281">
        <v>3221</v>
      </c>
      <c r="B204" s="282"/>
      <c r="C204" s="283"/>
      <c r="D204" s="181" t="s">
        <v>93</v>
      </c>
      <c r="E204" s="24"/>
      <c r="F204" s="24">
        <v>0</v>
      </c>
      <c r="G204" s="22"/>
    </row>
    <row r="205" spans="1:7" ht="24.95" customHeight="1">
      <c r="A205" s="281">
        <v>3225</v>
      </c>
      <c r="B205" s="282"/>
      <c r="C205" s="283"/>
      <c r="D205" s="181" t="s">
        <v>97</v>
      </c>
      <c r="E205" s="24"/>
      <c r="F205" s="24">
        <v>0</v>
      </c>
      <c r="G205" s="22"/>
    </row>
    <row r="206" spans="1:7" ht="24.95" customHeight="1">
      <c r="A206" s="284">
        <v>323</v>
      </c>
      <c r="B206" s="285"/>
      <c r="C206" s="286"/>
      <c r="D206" s="181" t="s">
        <v>99</v>
      </c>
      <c r="E206" s="29"/>
      <c r="F206" s="29">
        <f>F207+F208</f>
        <v>0</v>
      </c>
      <c r="G206" s="22"/>
    </row>
    <row r="207" spans="1:7" ht="24.95" customHeight="1">
      <c r="A207" s="281">
        <v>3233</v>
      </c>
      <c r="B207" s="282"/>
      <c r="C207" s="283"/>
      <c r="D207" s="181" t="s">
        <v>102</v>
      </c>
      <c r="E207" s="24"/>
      <c r="F207" s="24">
        <v>0</v>
      </c>
      <c r="G207" s="22"/>
    </row>
    <row r="208" spans="1:7" ht="24.95" customHeight="1">
      <c r="A208" s="281">
        <v>3239</v>
      </c>
      <c r="B208" s="282"/>
      <c r="C208" s="283"/>
      <c r="D208" s="181" t="s">
        <v>107</v>
      </c>
      <c r="E208" s="24"/>
      <c r="F208" s="24">
        <v>0</v>
      </c>
      <c r="G208" s="22"/>
    </row>
    <row r="209" spans="1:9" ht="24.95" customHeight="1">
      <c r="A209" s="284">
        <v>329</v>
      </c>
      <c r="B209" s="285"/>
      <c r="C209" s="286"/>
      <c r="D209" s="181" t="s">
        <v>109</v>
      </c>
      <c r="E209" s="24"/>
      <c r="F209" s="29">
        <f>F210</f>
        <v>0</v>
      </c>
      <c r="G209" s="22"/>
    </row>
    <row r="210" spans="1:9" ht="24.95" customHeight="1">
      <c r="A210" s="281">
        <v>3299</v>
      </c>
      <c r="B210" s="282"/>
      <c r="C210" s="283"/>
      <c r="D210" s="181" t="s">
        <v>109</v>
      </c>
      <c r="E210" s="24"/>
      <c r="F210" s="24">
        <v>0</v>
      </c>
      <c r="G210" s="22"/>
    </row>
    <row r="211" spans="1:9" ht="24.95" customHeight="1">
      <c r="A211" s="293" t="s">
        <v>211</v>
      </c>
      <c r="B211" s="294"/>
      <c r="C211" s="295"/>
      <c r="D211" s="21" t="s">
        <v>212</v>
      </c>
      <c r="E211" s="48">
        <f>E212</f>
        <v>339.35</v>
      </c>
      <c r="F211" s="48">
        <f>F212</f>
        <v>0</v>
      </c>
      <c r="G211" s="22">
        <f>(F211/E211)*100</f>
        <v>0</v>
      </c>
    </row>
    <row r="212" spans="1:9" ht="24.95" customHeight="1">
      <c r="A212" s="296">
        <v>3</v>
      </c>
      <c r="B212" s="297"/>
      <c r="C212" s="298"/>
      <c r="D212" s="23" t="s">
        <v>79</v>
      </c>
      <c r="E212" s="24">
        <f>E213</f>
        <v>339.35</v>
      </c>
      <c r="F212" s="24">
        <f>F213</f>
        <v>0</v>
      </c>
      <c r="G212" s="22"/>
    </row>
    <row r="213" spans="1:9" ht="24.95" customHeight="1">
      <c r="A213" s="287">
        <v>32</v>
      </c>
      <c r="B213" s="288"/>
      <c r="C213" s="289"/>
      <c r="D213" s="25" t="s">
        <v>86</v>
      </c>
      <c r="E213" s="26">
        <v>339.35</v>
      </c>
      <c r="F213" s="26">
        <f>F214+F217+F219</f>
        <v>0</v>
      </c>
      <c r="G213" s="27">
        <f>(F213/E213)*100</f>
        <v>0</v>
      </c>
    </row>
    <row r="214" spans="1:9" ht="24.95" customHeight="1">
      <c r="A214" s="284">
        <v>321</v>
      </c>
      <c r="B214" s="285"/>
      <c r="C214" s="286"/>
      <c r="D214" s="181" t="s">
        <v>87</v>
      </c>
      <c r="E214" s="29"/>
      <c r="F214" s="29">
        <f>F215+F216</f>
        <v>0</v>
      </c>
      <c r="G214" s="22"/>
    </row>
    <row r="215" spans="1:9" ht="24.95" customHeight="1">
      <c r="A215" s="281">
        <v>3211</v>
      </c>
      <c r="B215" s="282"/>
      <c r="C215" s="283"/>
      <c r="D215" s="181" t="s">
        <v>88</v>
      </c>
      <c r="E215" s="24"/>
      <c r="F215" s="24">
        <v>0</v>
      </c>
      <c r="G215" s="22"/>
    </row>
    <row r="216" spans="1:9" ht="24.95" customHeight="1">
      <c r="A216" s="281">
        <v>3213</v>
      </c>
      <c r="B216" s="282"/>
      <c r="C216" s="283"/>
      <c r="D216" s="181" t="s">
        <v>90</v>
      </c>
      <c r="E216" s="50"/>
      <c r="F216" s="50">
        <v>0</v>
      </c>
      <c r="G216" s="51"/>
    </row>
    <row r="217" spans="1:9" ht="24.95" customHeight="1">
      <c r="A217" s="284">
        <v>323</v>
      </c>
      <c r="B217" s="285"/>
      <c r="C217" s="286"/>
      <c r="D217" s="181" t="s">
        <v>99</v>
      </c>
      <c r="E217" s="50"/>
      <c r="F217" s="52">
        <f>F218</f>
        <v>0</v>
      </c>
      <c r="G217" s="51"/>
    </row>
    <row r="218" spans="1:9" ht="24.95" customHeight="1">
      <c r="A218" s="281">
        <v>3237</v>
      </c>
      <c r="B218" s="282"/>
      <c r="C218" s="283"/>
      <c r="D218" s="181" t="s">
        <v>105</v>
      </c>
      <c r="E218" s="50"/>
      <c r="F218" s="50">
        <v>0</v>
      </c>
      <c r="G218" s="51"/>
    </row>
    <row r="219" spans="1:9" ht="24.95" customHeight="1">
      <c r="A219" s="284">
        <v>329</v>
      </c>
      <c r="B219" s="285"/>
      <c r="C219" s="286"/>
      <c r="D219" s="181" t="s">
        <v>109</v>
      </c>
      <c r="E219" s="29"/>
      <c r="F219" s="29">
        <f>F220+F221</f>
        <v>0</v>
      </c>
      <c r="G219" s="22"/>
    </row>
    <row r="220" spans="1:9" ht="24.95" customHeight="1">
      <c r="A220" s="281">
        <v>3293</v>
      </c>
      <c r="B220" s="282"/>
      <c r="C220" s="283"/>
      <c r="D220" s="181" t="s">
        <v>112</v>
      </c>
      <c r="E220" s="29"/>
      <c r="F220" s="24">
        <v>0</v>
      </c>
      <c r="G220" s="22"/>
    </row>
    <row r="221" spans="1:9" ht="24.95" customHeight="1">
      <c r="A221" s="281">
        <v>3299</v>
      </c>
      <c r="B221" s="282"/>
      <c r="C221" s="283"/>
      <c r="D221" s="181" t="s">
        <v>109</v>
      </c>
      <c r="E221" s="29"/>
      <c r="F221" s="24">
        <v>0</v>
      </c>
      <c r="G221" s="22"/>
    </row>
    <row r="222" spans="1:9" s="4" customFormat="1" ht="24.95" customHeight="1">
      <c r="A222" s="293" t="s">
        <v>191</v>
      </c>
      <c r="B222" s="294"/>
      <c r="C222" s="295"/>
      <c r="D222" s="21" t="s">
        <v>37</v>
      </c>
      <c r="E222" s="22">
        <f>E223</f>
        <v>97444.15</v>
      </c>
      <c r="F222" s="22">
        <f>F223</f>
        <v>67183.969999999987</v>
      </c>
      <c r="G222" s="22">
        <f t="shared" ref="G222:G287" si="12">(F222/E222)*100</f>
        <v>68.946129654781728</v>
      </c>
      <c r="I222" s="46"/>
    </row>
    <row r="223" spans="1:9" ht="24.95" customHeight="1">
      <c r="A223" s="296">
        <v>3</v>
      </c>
      <c r="B223" s="297"/>
      <c r="C223" s="298"/>
      <c r="D223" s="23" t="s">
        <v>79</v>
      </c>
      <c r="E223" s="24">
        <f>E224+E239+E243</f>
        <v>97444.15</v>
      </c>
      <c r="F223" s="24">
        <f>F224+F239+F243</f>
        <v>67183.969999999987</v>
      </c>
      <c r="G223" s="22"/>
    </row>
    <row r="224" spans="1:9" ht="24.95" customHeight="1">
      <c r="A224" s="287">
        <v>32</v>
      </c>
      <c r="B224" s="288"/>
      <c r="C224" s="289"/>
      <c r="D224" s="25" t="s">
        <v>86</v>
      </c>
      <c r="E224" s="26">
        <v>80736</v>
      </c>
      <c r="F224" s="26">
        <f>F225+F227+F231+F235</f>
        <v>63906.999999999993</v>
      </c>
      <c r="G224" s="27">
        <f t="shared" si="12"/>
        <v>79.155519223147039</v>
      </c>
    </row>
    <row r="225" spans="1:7" ht="24.95" customHeight="1">
      <c r="A225" s="284">
        <v>321</v>
      </c>
      <c r="B225" s="285"/>
      <c r="C225" s="286"/>
      <c r="D225" s="181" t="s">
        <v>87</v>
      </c>
      <c r="E225" s="29"/>
      <c r="F225" s="29">
        <f>F226</f>
        <v>670.94</v>
      </c>
      <c r="G225" s="22"/>
    </row>
    <row r="226" spans="1:7" ht="24.95" customHeight="1">
      <c r="A226" s="281">
        <v>3211</v>
      </c>
      <c r="B226" s="282"/>
      <c r="C226" s="283"/>
      <c r="D226" s="181" t="s">
        <v>88</v>
      </c>
      <c r="E226" s="24"/>
      <c r="F226" s="24">
        <v>670.94</v>
      </c>
      <c r="G226" s="22"/>
    </row>
    <row r="227" spans="1:7" ht="24.95" customHeight="1">
      <c r="A227" s="284">
        <v>322</v>
      </c>
      <c r="B227" s="285"/>
      <c r="C227" s="286"/>
      <c r="D227" s="181" t="s">
        <v>92</v>
      </c>
      <c r="E227" s="29"/>
      <c r="F227" s="29">
        <f>F228+F229+F230</f>
        <v>61454.259999999995</v>
      </c>
      <c r="G227" s="22"/>
    </row>
    <row r="228" spans="1:7" ht="24.95" customHeight="1">
      <c r="A228" s="281">
        <v>3221</v>
      </c>
      <c r="B228" s="282"/>
      <c r="C228" s="283"/>
      <c r="D228" s="181" t="s">
        <v>93</v>
      </c>
      <c r="E228" s="24"/>
      <c r="F228" s="24">
        <v>1270.3800000000001</v>
      </c>
      <c r="G228" s="22"/>
    </row>
    <row r="229" spans="1:7" ht="24.95" customHeight="1">
      <c r="A229" s="281">
        <v>3222</v>
      </c>
      <c r="B229" s="282"/>
      <c r="C229" s="283"/>
      <c r="D229" s="181" t="s">
        <v>94</v>
      </c>
      <c r="E229" s="24"/>
      <c r="F229" s="24">
        <v>60183.88</v>
      </c>
      <c r="G229" s="22"/>
    </row>
    <row r="230" spans="1:7" ht="24.95" customHeight="1">
      <c r="A230" s="281">
        <v>3225</v>
      </c>
      <c r="B230" s="282"/>
      <c r="C230" s="283"/>
      <c r="D230" s="181" t="s">
        <v>97</v>
      </c>
      <c r="E230" s="24"/>
      <c r="F230" s="24">
        <v>0</v>
      </c>
      <c r="G230" s="22"/>
    </row>
    <row r="231" spans="1:7" ht="24.95" customHeight="1">
      <c r="A231" s="284">
        <v>323</v>
      </c>
      <c r="B231" s="285"/>
      <c r="C231" s="286"/>
      <c r="D231" s="181" t="s">
        <v>99</v>
      </c>
      <c r="E231" s="29"/>
      <c r="F231" s="29">
        <f>SUM(F232:F234)</f>
        <v>279.52999999999997</v>
      </c>
      <c r="G231" s="22"/>
    </row>
    <row r="232" spans="1:7" ht="24.95" customHeight="1">
      <c r="A232" s="281">
        <v>3231</v>
      </c>
      <c r="B232" s="282"/>
      <c r="C232" s="283"/>
      <c r="D232" s="181" t="s">
        <v>100</v>
      </c>
      <c r="E232" s="29"/>
      <c r="F232" s="24">
        <v>0</v>
      </c>
      <c r="G232" s="22"/>
    </row>
    <row r="233" spans="1:7" ht="24.95" customHeight="1">
      <c r="A233" s="281">
        <v>3237</v>
      </c>
      <c r="B233" s="282"/>
      <c r="C233" s="283"/>
      <c r="D233" s="181" t="s">
        <v>105</v>
      </c>
      <c r="E233" s="29"/>
      <c r="F233" s="24">
        <v>279.52999999999997</v>
      </c>
      <c r="G233" s="22"/>
    </row>
    <row r="234" spans="1:7" ht="24.95" customHeight="1">
      <c r="A234" s="281">
        <v>3239</v>
      </c>
      <c r="B234" s="282"/>
      <c r="C234" s="283"/>
      <c r="D234" s="181" t="s">
        <v>107</v>
      </c>
      <c r="E234" s="24"/>
      <c r="F234" s="24">
        <v>0</v>
      </c>
      <c r="G234" s="22"/>
    </row>
    <row r="235" spans="1:7" ht="24.95" customHeight="1">
      <c r="A235" s="284">
        <v>329</v>
      </c>
      <c r="B235" s="285"/>
      <c r="C235" s="286"/>
      <c r="D235" s="181" t="s">
        <v>109</v>
      </c>
      <c r="E235" s="29"/>
      <c r="F235" s="29">
        <f>SUM(F236:F238)</f>
        <v>1502.27</v>
      </c>
      <c r="G235" s="22"/>
    </row>
    <row r="236" spans="1:7" ht="24.95" customHeight="1">
      <c r="A236" s="281">
        <v>3291</v>
      </c>
      <c r="B236" s="282"/>
      <c r="C236" s="283"/>
      <c r="D236" s="181" t="s">
        <v>213</v>
      </c>
      <c r="E236" s="24"/>
      <c r="F236" s="24">
        <v>1080.1600000000001</v>
      </c>
      <c r="G236" s="22"/>
    </row>
    <row r="237" spans="1:7" ht="24.95" customHeight="1">
      <c r="A237" s="281">
        <v>3293</v>
      </c>
      <c r="B237" s="282"/>
      <c r="C237" s="283"/>
      <c r="D237" s="181" t="s">
        <v>112</v>
      </c>
      <c r="E237" s="24"/>
      <c r="F237" s="24">
        <v>422.11</v>
      </c>
      <c r="G237" s="22"/>
    </row>
    <row r="238" spans="1:7" ht="24.95" customHeight="1">
      <c r="A238" s="281">
        <v>3299</v>
      </c>
      <c r="B238" s="282"/>
      <c r="C238" s="283"/>
      <c r="D238" s="181" t="s">
        <v>109</v>
      </c>
      <c r="E238" s="24"/>
      <c r="F238" s="24">
        <v>0</v>
      </c>
      <c r="G238" s="22"/>
    </row>
    <row r="239" spans="1:7" ht="24.95" customHeight="1">
      <c r="A239" s="287">
        <v>37</v>
      </c>
      <c r="B239" s="288"/>
      <c r="C239" s="289"/>
      <c r="D239" s="188" t="s">
        <v>120</v>
      </c>
      <c r="E239" s="26">
        <v>16065.65</v>
      </c>
      <c r="F239" s="26">
        <f>F240</f>
        <v>2016.97</v>
      </c>
      <c r="G239" s="27">
        <f t="shared" si="12"/>
        <v>12.554549613616631</v>
      </c>
    </row>
    <row r="240" spans="1:7" ht="24.95" customHeight="1">
      <c r="A240" s="284">
        <v>372</v>
      </c>
      <c r="B240" s="285"/>
      <c r="C240" s="286"/>
      <c r="D240" s="181" t="s">
        <v>121</v>
      </c>
      <c r="E240" s="29"/>
      <c r="F240" s="29">
        <f>F241+F242</f>
        <v>2016.97</v>
      </c>
      <c r="G240" s="22"/>
    </row>
    <row r="241" spans="1:9" ht="24.95" customHeight="1">
      <c r="A241" s="281">
        <v>3721</v>
      </c>
      <c r="B241" s="282"/>
      <c r="C241" s="283"/>
      <c r="D241" s="181" t="s">
        <v>122</v>
      </c>
      <c r="E241" s="24"/>
      <c r="F241" s="24">
        <v>2016.97</v>
      </c>
      <c r="G241" s="22"/>
    </row>
    <row r="242" spans="1:9" ht="24.95" customHeight="1">
      <c r="A242" s="281">
        <v>3722</v>
      </c>
      <c r="B242" s="282"/>
      <c r="C242" s="283"/>
      <c r="D242" s="181" t="s">
        <v>123</v>
      </c>
      <c r="E242" s="24"/>
      <c r="F242" s="24">
        <v>0</v>
      </c>
      <c r="G242" s="22"/>
    </row>
    <row r="243" spans="1:9" ht="24.95" customHeight="1">
      <c r="A243" s="287">
        <v>38</v>
      </c>
      <c r="B243" s="288"/>
      <c r="C243" s="289"/>
      <c r="D243" s="192" t="s">
        <v>124</v>
      </c>
      <c r="E243" s="26">
        <v>642.5</v>
      </c>
      <c r="F243" s="26">
        <f>F244</f>
        <v>1260</v>
      </c>
      <c r="G243" s="27">
        <f t="shared" si="12"/>
        <v>196.1089494163424</v>
      </c>
    </row>
    <row r="244" spans="1:9" ht="24.95" customHeight="1">
      <c r="A244" s="281">
        <v>3812</v>
      </c>
      <c r="B244" s="282"/>
      <c r="C244" s="283"/>
      <c r="D244" s="181" t="s">
        <v>125</v>
      </c>
      <c r="E244" s="24"/>
      <c r="F244" s="24">
        <v>1260</v>
      </c>
      <c r="G244" s="22"/>
    </row>
    <row r="245" spans="1:9" s="4" customFormat="1" ht="24.95" customHeight="1">
      <c r="A245" s="293" t="s">
        <v>214</v>
      </c>
      <c r="B245" s="294"/>
      <c r="C245" s="295"/>
      <c r="D245" s="21" t="s">
        <v>215</v>
      </c>
      <c r="E245" s="22">
        <f>E246</f>
        <v>2734</v>
      </c>
      <c r="F245" s="22">
        <f t="shared" ref="F245:F246" si="13">F246</f>
        <v>2734</v>
      </c>
      <c r="G245" s="22">
        <f t="shared" si="12"/>
        <v>100</v>
      </c>
      <c r="I245" s="46"/>
    </row>
    <row r="246" spans="1:9" ht="24.95" customHeight="1">
      <c r="A246" s="296">
        <v>3</v>
      </c>
      <c r="B246" s="297"/>
      <c r="C246" s="298"/>
      <c r="D246" s="23" t="s">
        <v>79</v>
      </c>
      <c r="E246" s="24">
        <f>E247</f>
        <v>2734</v>
      </c>
      <c r="F246" s="24">
        <f t="shared" si="13"/>
        <v>2734</v>
      </c>
      <c r="G246" s="22"/>
    </row>
    <row r="247" spans="1:9" ht="24.95" customHeight="1">
      <c r="A247" s="287">
        <v>32</v>
      </c>
      <c r="B247" s="288"/>
      <c r="C247" s="289"/>
      <c r="D247" s="25" t="s">
        <v>86</v>
      </c>
      <c r="E247" s="26">
        <v>2734</v>
      </c>
      <c r="F247" s="26">
        <f>F250+F253+F256+F248</f>
        <v>2734</v>
      </c>
      <c r="G247" s="27">
        <f t="shared" si="12"/>
        <v>100</v>
      </c>
    </row>
    <row r="248" spans="1:9" ht="24.95" customHeight="1">
      <c r="A248" s="284">
        <v>321</v>
      </c>
      <c r="B248" s="285"/>
      <c r="C248" s="286"/>
      <c r="D248" s="181" t="s">
        <v>87</v>
      </c>
      <c r="E248" s="29"/>
      <c r="F248" s="29">
        <f>F249</f>
        <v>0</v>
      </c>
      <c r="G248" s="22"/>
    </row>
    <row r="249" spans="1:9" ht="24.95" customHeight="1">
      <c r="A249" s="281">
        <v>3211</v>
      </c>
      <c r="B249" s="282"/>
      <c r="C249" s="283"/>
      <c r="D249" s="181" t="s">
        <v>88</v>
      </c>
      <c r="E249" s="24"/>
      <c r="F249" s="24">
        <v>0</v>
      </c>
      <c r="G249" s="22"/>
    </row>
    <row r="250" spans="1:9" ht="24.95" customHeight="1">
      <c r="A250" s="284">
        <v>322</v>
      </c>
      <c r="B250" s="285"/>
      <c r="C250" s="286"/>
      <c r="D250" s="181" t="s">
        <v>92</v>
      </c>
      <c r="E250" s="29"/>
      <c r="F250" s="29">
        <f>F251+F252</f>
        <v>2734</v>
      </c>
      <c r="G250" s="22"/>
    </row>
    <row r="251" spans="1:9" ht="24.95" customHeight="1">
      <c r="A251" s="281">
        <v>3221</v>
      </c>
      <c r="B251" s="282"/>
      <c r="C251" s="283"/>
      <c r="D251" s="181" t="s">
        <v>93</v>
      </c>
      <c r="E251" s="24"/>
      <c r="F251" s="24">
        <v>2734</v>
      </c>
      <c r="G251" s="22"/>
    </row>
    <row r="252" spans="1:9" ht="24.95" customHeight="1">
      <c r="A252" s="281">
        <v>3225</v>
      </c>
      <c r="B252" s="282"/>
      <c r="C252" s="283"/>
      <c r="D252" s="181" t="s">
        <v>97</v>
      </c>
      <c r="E252" s="24"/>
      <c r="F252" s="24">
        <v>0</v>
      </c>
      <c r="G252" s="22"/>
    </row>
    <row r="253" spans="1:9" ht="24.95" customHeight="1">
      <c r="A253" s="284">
        <v>323</v>
      </c>
      <c r="B253" s="285"/>
      <c r="C253" s="286"/>
      <c r="D253" s="181" t="s">
        <v>99</v>
      </c>
      <c r="E253" s="29"/>
      <c r="F253" s="29">
        <f>F254+F255</f>
        <v>0</v>
      </c>
      <c r="G253" s="22"/>
    </row>
    <row r="254" spans="1:9" ht="24.95" customHeight="1">
      <c r="A254" s="281">
        <v>3231</v>
      </c>
      <c r="B254" s="282"/>
      <c r="C254" s="283"/>
      <c r="D254" s="181" t="s">
        <v>100</v>
      </c>
      <c r="E254" s="24"/>
      <c r="F254" s="24">
        <v>0</v>
      </c>
      <c r="G254" s="22"/>
    </row>
    <row r="255" spans="1:9" ht="24.95" customHeight="1">
      <c r="A255" s="281">
        <v>3239</v>
      </c>
      <c r="B255" s="282"/>
      <c r="C255" s="283"/>
      <c r="D255" s="181" t="s">
        <v>107</v>
      </c>
      <c r="E255" s="24"/>
      <c r="F255" s="24"/>
      <c r="G255" s="22"/>
    </row>
    <row r="256" spans="1:9" ht="24.95" customHeight="1">
      <c r="A256" s="284">
        <v>329</v>
      </c>
      <c r="B256" s="285"/>
      <c r="C256" s="286"/>
      <c r="D256" s="181" t="s">
        <v>109</v>
      </c>
      <c r="E256" s="29"/>
      <c r="F256" s="29">
        <f>F257</f>
        <v>0</v>
      </c>
      <c r="G256" s="22"/>
    </row>
    <row r="257" spans="1:9" ht="24.95" customHeight="1">
      <c r="A257" s="281">
        <v>3299</v>
      </c>
      <c r="B257" s="282"/>
      <c r="C257" s="283"/>
      <c r="D257" s="181" t="s">
        <v>109</v>
      </c>
      <c r="E257" s="24"/>
      <c r="F257" s="24">
        <v>0</v>
      </c>
      <c r="G257" s="22"/>
    </row>
    <row r="258" spans="1:9" s="4" customFormat="1" ht="24.95" customHeight="1">
      <c r="A258" s="293" t="s">
        <v>198</v>
      </c>
      <c r="B258" s="294"/>
      <c r="C258" s="295"/>
      <c r="D258" s="21" t="s">
        <v>60</v>
      </c>
      <c r="E258" s="22">
        <f>E259</f>
        <v>25</v>
      </c>
      <c r="F258" s="22">
        <f t="shared" ref="F258" si="14">F259</f>
        <v>400</v>
      </c>
      <c r="G258" s="22">
        <f t="shared" si="12"/>
        <v>1600</v>
      </c>
      <c r="I258" s="46"/>
    </row>
    <row r="259" spans="1:9" ht="24.95" customHeight="1">
      <c r="A259" s="287">
        <v>32</v>
      </c>
      <c r="B259" s="288"/>
      <c r="C259" s="289"/>
      <c r="D259" s="25" t="s">
        <v>86</v>
      </c>
      <c r="E259" s="26">
        <v>25</v>
      </c>
      <c r="F259" s="26">
        <f>F260+F262+F265</f>
        <v>400</v>
      </c>
      <c r="G259" s="27">
        <f t="shared" si="12"/>
        <v>1600</v>
      </c>
    </row>
    <row r="260" spans="1:9" ht="24.95" customHeight="1">
      <c r="A260" s="284">
        <v>321</v>
      </c>
      <c r="B260" s="285"/>
      <c r="C260" s="286"/>
      <c r="D260" s="181" t="s">
        <v>87</v>
      </c>
      <c r="E260" s="29"/>
      <c r="F260" s="29">
        <f>F261</f>
        <v>0</v>
      </c>
      <c r="G260" s="22"/>
    </row>
    <row r="261" spans="1:9" ht="24.95" customHeight="1">
      <c r="A261" s="281">
        <v>3211</v>
      </c>
      <c r="B261" s="282"/>
      <c r="C261" s="283"/>
      <c r="D261" s="181" t="s">
        <v>88</v>
      </c>
      <c r="E261" s="24"/>
      <c r="F261" s="24">
        <v>0</v>
      </c>
      <c r="G261" s="22"/>
    </row>
    <row r="262" spans="1:9" ht="24.95" customHeight="1">
      <c r="A262" s="284">
        <v>322</v>
      </c>
      <c r="B262" s="285"/>
      <c r="C262" s="286"/>
      <c r="D262" s="181" t="s">
        <v>92</v>
      </c>
      <c r="E262" s="29"/>
      <c r="F262" s="29">
        <f>F263+F264</f>
        <v>50</v>
      </c>
      <c r="G262" s="22"/>
    </row>
    <row r="263" spans="1:9" ht="24.95" customHeight="1">
      <c r="A263" s="281">
        <v>3221</v>
      </c>
      <c r="B263" s="282"/>
      <c r="C263" s="283"/>
      <c r="D263" s="181" t="s">
        <v>93</v>
      </c>
      <c r="E263" s="24"/>
      <c r="F263" s="24">
        <v>50</v>
      </c>
      <c r="G263" s="22"/>
    </row>
    <row r="264" spans="1:9" ht="24.95" customHeight="1">
      <c r="A264" s="281">
        <v>3225</v>
      </c>
      <c r="B264" s="282"/>
      <c r="C264" s="283"/>
      <c r="D264" s="181" t="s">
        <v>97</v>
      </c>
      <c r="E264" s="24"/>
      <c r="F264" s="24">
        <v>0</v>
      </c>
      <c r="G264" s="22"/>
    </row>
    <row r="265" spans="1:9" ht="24.95" customHeight="1">
      <c r="A265" s="284">
        <v>323</v>
      </c>
      <c r="B265" s="285"/>
      <c r="C265" s="286"/>
      <c r="D265" s="181" t="s">
        <v>99</v>
      </c>
      <c r="E265" s="29"/>
      <c r="F265" s="29">
        <f>F266+F267</f>
        <v>350</v>
      </c>
      <c r="G265" s="22"/>
    </row>
    <row r="266" spans="1:9" ht="24.95" customHeight="1">
      <c r="A266" s="281">
        <v>3231</v>
      </c>
      <c r="B266" s="282"/>
      <c r="C266" s="283"/>
      <c r="D266" s="181" t="s">
        <v>100</v>
      </c>
      <c r="E266" s="24"/>
      <c r="F266" s="24">
        <v>350</v>
      </c>
      <c r="G266" s="22"/>
    </row>
    <row r="267" spans="1:9" ht="24.95" customHeight="1">
      <c r="A267" s="281">
        <v>3237</v>
      </c>
      <c r="B267" s="282"/>
      <c r="C267" s="283"/>
      <c r="D267" s="181" t="s">
        <v>105</v>
      </c>
      <c r="E267" s="24"/>
      <c r="F267" s="24">
        <v>0</v>
      </c>
      <c r="G267" s="22"/>
    </row>
    <row r="268" spans="1:9" s="3" customFormat="1" ht="24.95" customHeight="1">
      <c r="A268" s="293" t="s">
        <v>216</v>
      </c>
      <c r="B268" s="294"/>
      <c r="C268" s="295"/>
      <c r="D268" s="53" t="s">
        <v>217</v>
      </c>
      <c r="E268" s="22">
        <f>E269</f>
        <v>0</v>
      </c>
      <c r="F268" s="22">
        <f t="shared" ref="F268:F270" si="15">F269</f>
        <v>0</v>
      </c>
      <c r="G268" s="22" t="e">
        <f t="shared" si="12"/>
        <v>#DIV/0!</v>
      </c>
      <c r="I268" s="37"/>
    </row>
    <row r="269" spans="1:9" ht="24.95" customHeight="1">
      <c r="A269" s="287">
        <v>32</v>
      </c>
      <c r="B269" s="288"/>
      <c r="C269" s="289"/>
      <c r="D269" s="25" t="s">
        <v>86</v>
      </c>
      <c r="E269" s="26">
        <v>0</v>
      </c>
      <c r="F269" s="26">
        <f t="shared" si="15"/>
        <v>0</v>
      </c>
      <c r="G269" s="27" t="e">
        <f t="shared" si="12"/>
        <v>#DIV/0!</v>
      </c>
    </row>
    <row r="270" spans="1:9" ht="24.95" customHeight="1">
      <c r="A270" s="284">
        <v>322</v>
      </c>
      <c r="B270" s="285"/>
      <c r="C270" s="286"/>
      <c r="D270" s="181" t="s">
        <v>92</v>
      </c>
      <c r="E270" s="29">
        <f>E271</f>
        <v>0</v>
      </c>
      <c r="F270" s="29">
        <f t="shared" si="15"/>
        <v>0</v>
      </c>
      <c r="G270" s="22"/>
    </row>
    <row r="271" spans="1:9" ht="24.95" customHeight="1">
      <c r="A271" s="281">
        <v>3221</v>
      </c>
      <c r="B271" s="282"/>
      <c r="C271" s="283"/>
      <c r="D271" s="181" t="s">
        <v>93</v>
      </c>
      <c r="E271" s="24"/>
      <c r="F271" s="24">
        <v>0</v>
      </c>
      <c r="G271" s="22"/>
    </row>
    <row r="272" spans="1:9" ht="24.95" customHeight="1">
      <c r="A272" s="290" t="s">
        <v>218</v>
      </c>
      <c r="B272" s="291"/>
      <c r="C272" s="292"/>
      <c r="D272" s="19" t="s">
        <v>219</v>
      </c>
      <c r="E272" s="20">
        <f>E274+E277+E280+E283</f>
        <v>0</v>
      </c>
      <c r="F272" s="20">
        <f>F274+F277+F280+F283</f>
        <v>0</v>
      </c>
      <c r="G272" s="20"/>
    </row>
    <row r="273" spans="1:9" s="4" customFormat="1" ht="24.95" customHeight="1">
      <c r="A273" s="293" t="s">
        <v>180</v>
      </c>
      <c r="B273" s="294"/>
      <c r="C273" s="295"/>
      <c r="D273" s="21" t="s">
        <v>49</v>
      </c>
      <c r="E273" s="22">
        <f>E274</f>
        <v>0</v>
      </c>
      <c r="F273" s="22">
        <f>F274</f>
        <v>0</v>
      </c>
      <c r="G273" s="22" t="e">
        <f t="shared" si="12"/>
        <v>#DIV/0!</v>
      </c>
      <c r="I273" s="46"/>
    </row>
    <row r="274" spans="1:9" ht="24.95" customHeight="1">
      <c r="A274" s="287">
        <v>34</v>
      </c>
      <c r="B274" s="288"/>
      <c r="C274" s="289"/>
      <c r="D274" s="25" t="s">
        <v>116</v>
      </c>
      <c r="E274" s="26">
        <v>0</v>
      </c>
      <c r="F274" s="26">
        <f>F275</f>
        <v>0</v>
      </c>
      <c r="G274" s="27" t="e">
        <f t="shared" si="12"/>
        <v>#DIV/0!</v>
      </c>
    </row>
    <row r="275" spans="1:9" ht="24.95" customHeight="1">
      <c r="A275" s="281">
        <v>3433</v>
      </c>
      <c r="B275" s="282"/>
      <c r="C275" s="283"/>
      <c r="D275" s="181" t="s">
        <v>119</v>
      </c>
      <c r="E275" s="24"/>
      <c r="F275" s="24">
        <v>0</v>
      </c>
      <c r="G275" s="22"/>
    </row>
    <row r="276" spans="1:9" s="4" customFormat="1" ht="24.95" customHeight="1">
      <c r="A276" s="293" t="s">
        <v>182</v>
      </c>
      <c r="B276" s="294"/>
      <c r="C276" s="295"/>
      <c r="D276" s="21" t="s">
        <v>183</v>
      </c>
      <c r="E276" s="22">
        <f>E277</f>
        <v>0</v>
      </c>
      <c r="F276" s="22">
        <f>F277</f>
        <v>0</v>
      </c>
      <c r="G276" s="27" t="e">
        <f t="shared" si="12"/>
        <v>#DIV/0!</v>
      </c>
      <c r="I276" s="46"/>
    </row>
    <row r="277" spans="1:9" ht="24.95" customHeight="1">
      <c r="A277" s="287">
        <v>34</v>
      </c>
      <c r="B277" s="288"/>
      <c r="C277" s="289"/>
      <c r="D277" s="25" t="s">
        <v>116</v>
      </c>
      <c r="E277" s="26">
        <v>0</v>
      </c>
      <c r="F277" s="26">
        <f>F278</f>
        <v>0</v>
      </c>
      <c r="G277" s="27" t="e">
        <f t="shared" si="12"/>
        <v>#DIV/0!</v>
      </c>
    </row>
    <row r="278" spans="1:9" ht="24.95" customHeight="1">
      <c r="A278" s="281">
        <v>3433</v>
      </c>
      <c r="B278" s="282"/>
      <c r="C278" s="283"/>
      <c r="D278" s="181" t="s">
        <v>119</v>
      </c>
      <c r="E278" s="24"/>
      <c r="F278" s="24">
        <v>0</v>
      </c>
      <c r="G278" s="22"/>
    </row>
    <row r="279" spans="1:9" s="4" customFormat="1" ht="24.95" customHeight="1">
      <c r="A279" s="293" t="s">
        <v>185</v>
      </c>
      <c r="B279" s="294"/>
      <c r="C279" s="295"/>
      <c r="D279" s="21" t="s">
        <v>186</v>
      </c>
      <c r="E279" s="22">
        <f>E280</f>
        <v>0</v>
      </c>
      <c r="F279" s="22">
        <f>F280</f>
        <v>0</v>
      </c>
      <c r="G279" s="22" t="e">
        <f t="shared" si="12"/>
        <v>#DIV/0!</v>
      </c>
      <c r="I279" s="46"/>
    </row>
    <row r="280" spans="1:9" ht="24.95" customHeight="1">
      <c r="A280" s="287">
        <v>34</v>
      </c>
      <c r="B280" s="288"/>
      <c r="C280" s="289"/>
      <c r="D280" s="25" t="s">
        <v>116</v>
      </c>
      <c r="E280" s="26"/>
      <c r="F280" s="26">
        <f>F281</f>
        <v>0</v>
      </c>
      <c r="G280" s="27" t="e">
        <f t="shared" si="12"/>
        <v>#DIV/0!</v>
      </c>
    </row>
    <row r="281" spans="1:9" ht="24.95" customHeight="1">
      <c r="A281" s="281">
        <v>3431</v>
      </c>
      <c r="B281" s="282"/>
      <c r="C281" s="283"/>
      <c r="D281" s="181" t="s">
        <v>118</v>
      </c>
      <c r="E281" s="24"/>
      <c r="F281" s="24"/>
      <c r="G281" s="22"/>
    </row>
    <row r="282" spans="1:9" ht="24.95" customHeight="1">
      <c r="A282" s="293" t="s">
        <v>207</v>
      </c>
      <c r="B282" s="294"/>
      <c r="C282" s="295"/>
      <c r="D282" s="21" t="s">
        <v>208</v>
      </c>
      <c r="E282" s="22">
        <f>E283</f>
        <v>0</v>
      </c>
      <c r="F282" s="22">
        <f>F283</f>
        <v>0</v>
      </c>
      <c r="G282" s="22"/>
    </row>
    <row r="283" spans="1:9" ht="24.95" customHeight="1">
      <c r="A283" s="287">
        <v>34</v>
      </c>
      <c r="B283" s="288"/>
      <c r="C283" s="289"/>
      <c r="D283" s="25" t="s">
        <v>116</v>
      </c>
      <c r="E283" s="26"/>
      <c r="F283" s="26">
        <f>F284</f>
        <v>0</v>
      </c>
      <c r="G283" s="27" t="e">
        <f t="shared" si="12"/>
        <v>#DIV/0!</v>
      </c>
    </row>
    <row r="284" spans="1:9" ht="24.95" customHeight="1">
      <c r="A284" s="281">
        <v>3431</v>
      </c>
      <c r="B284" s="282"/>
      <c r="C284" s="283"/>
      <c r="D284" s="181" t="s">
        <v>118</v>
      </c>
      <c r="E284" s="24"/>
      <c r="F284" s="24"/>
      <c r="G284" s="22"/>
    </row>
    <row r="285" spans="1:9" ht="24.95" customHeight="1">
      <c r="A285" s="290" t="s">
        <v>220</v>
      </c>
      <c r="B285" s="291"/>
      <c r="C285" s="292"/>
      <c r="D285" s="19" t="s">
        <v>221</v>
      </c>
      <c r="E285" s="20">
        <f>E287+E291+E298+E302+E315+E306+E311</f>
        <v>21665.73</v>
      </c>
      <c r="F285" s="20">
        <f>F287+F291+F298+F302+F315+F306+F311</f>
        <v>1316.9099999999999</v>
      </c>
      <c r="G285" s="20"/>
    </row>
    <row r="286" spans="1:9" s="4" customFormat="1" ht="24.95" customHeight="1">
      <c r="A286" s="293" t="s">
        <v>180</v>
      </c>
      <c r="B286" s="294"/>
      <c r="C286" s="295"/>
      <c r="D286" s="21" t="s">
        <v>49</v>
      </c>
      <c r="E286" s="22">
        <f>E287</f>
        <v>3608</v>
      </c>
      <c r="F286" s="22">
        <f>F287</f>
        <v>0</v>
      </c>
      <c r="G286" s="22">
        <f t="shared" si="12"/>
        <v>0</v>
      </c>
      <c r="I286" s="46"/>
    </row>
    <row r="287" spans="1:9" ht="24.95" customHeight="1">
      <c r="A287" s="287">
        <v>42</v>
      </c>
      <c r="B287" s="288"/>
      <c r="C287" s="289"/>
      <c r="D287" s="25" t="s">
        <v>127</v>
      </c>
      <c r="E287" s="26">
        <v>3608</v>
      </c>
      <c r="F287" s="26">
        <f>F288+F289</f>
        <v>0</v>
      </c>
      <c r="G287" s="27">
        <f t="shared" si="12"/>
        <v>0</v>
      </c>
    </row>
    <row r="288" spans="1:9" s="5" customFormat="1" ht="24.95" customHeight="1">
      <c r="A288" s="39"/>
      <c r="B288" s="40">
        <v>4221</v>
      </c>
      <c r="C288" s="41"/>
      <c r="D288" s="191" t="s">
        <v>131</v>
      </c>
      <c r="E288" s="24"/>
      <c r="F288" s="24">
        <v>0</v>
      </c>
      <c r="G288" s="22"/>
      <c r="I288" s="49"/>
    </row>
    <row r="289" spans="1:9" s="5" customFormat="1" ht="24.95" customHeight="1">
      <c r="A289" s="39"/>
      <c r="B289" s="40">
        <v>4226</v>
      </c>
      <c r="C289" s="41"/>
      <c r="D289" s="191" t="s">
        <v>134</v>
      </c>
      <c r="E289" s="24"/>
      <c r="F289" s="24">
        <v>0</v>
      </c>
      <c r="G289" s="22"/>
      <c r="I289" s="49"/>
    </row>
    <row r="290" spans="1:9" s="4" customFormat="1" ht="24.95" customHeight="1">
      <c r="A290" s="293" t="s">
        <v>182</v>
      </c>
      <c r="B290" s="294"/>
      <c r="C290" s="295"/>
      <c r="D290" s="21" t="s">
        <v>183</v>
      </c>
      <c r="E290" s="22">
        <f>E291</f>
        <v>3500</v>
      </c>
      <c r="F290" s="22">
        <f>F291</f>
        <v>0</v>
      </c>
      <c r="G290" s="22">
        <f>(F290/E290)*100</f>
        <v>0</v>
      </c>
      <c r="I290" s="46"/>
    </row>
    <row r="291" spans="1:9" ht="24.95" customHeight="1">
      <c r="A291" s="287">
        <v>42</v>
      </c>
      <c r="B291" s="288"/>
      <c r="C291" s="289"/>
      <c r="D291" s="25" t="s">
        <v>127</v>
      </c>
      <c r="E291" s="26">
        <v>3500</v>
      </c>
      <c r="F291" s="26">
        <f>F292+F293+F294+F295+F296</f>
        <v>0</v>
      </c>
      <c r="G291" s="27">
        <f>(F291/E291)*100</f>
        <v>0</v>
      </c>
    </row>
    <row r="292" spans="1:9" ht="24.95" customHeight="1">
      <c r="A292" s="281">
        <v>4214</v>
      </c>
      <c r="B292" s="282"/>
      <c r="C292" s="283"/>
      <c r="D292" s="31" t="s">
        <v>129</v>
      </c>
      <c r="E292" s="24"/>
      <c r="F292" s="24">
        <v>0</v>
      </c>
      <c r="G292" s="22"/>
    </row>
    <row r="293" spans="1:9" ht="24.95" customHeight="1">
      <c r="A293" s="281">
        <v>4221</v>
      </c>
      <c r="B293" s="282"/>
      <c r="C293" s="283"/>
      <c r="D293" s="193" t="s">
        <v>131</v>
      </c>
      <c r="E293" s="24"/>
      <c r="F293" s="24">
        <v>0</v>
      </c>
      <c r="G293" s="22"/>
    </row>
    <row r="294" spans="1:9" ht="24.95" customHeight="1">
      <c r="A294" s="281">
        <v>4226</v>
      </c>
      <c r="B294" s="282"/>
      <c r="C294" s="283"/>
      <c r="D294" s="193" t="s">
        <v>134</v>
      </c>
      <c r="E294" s="24"/>
      <c r="F294" s="24">
        <v>0</v>
      </c>
      <c r="G294" s="22"/>
    </row>
    <row r="295" spans="1:9" ht="24.95" customHeight="1">
      <c r="A295" s="281">
        <v>4227</v>
      </c>
      <c r="B295" s="282"/>
      <c r="C295" s="283"/>
      <c r="D295" s="193" t="s">
        <v>135</v>
      </c>
      <c r="E295" s="24"/>
      <c r="F295" s="24">
        <v>0</v>
      </c>
      <c r="G295" s="22"/>
    </row>
    <row r="296" spans="1:9" ht="24.95" customHeight="1">
      <c r="A296" s="281">
        <v>4241</v>
      </c>
      <c r="B296" s="282"/>
      <c r="C296" s="283"/>
      <c r="D296" s="193" t="s">
        <v>137</v>
      </c>
      <c r="E296" s="24"/>
      <c r="F296" s="24">
        <v>0</v>
      </c>
      <c r="G296" s="22"/>
    </row>
    <row r="297" spans="1:9" s="4" customFormat="1" ht="24.95" customHeight="1">
      <c r="A297" s="293" t="s">
        <v>185</v>
      </c>
      <c r="B297" s="294"/>
      <c r="C297" s="295"/>
      <c r="D297" s="21" t="s">
        <v>186</v>
      </c>
      <c r="E297" s="22">
        <f>E298</f>
        <v>3000</v>
      </c>
      <c r="F297" s="22">
        <f>F298</f>
        <v>1316.9099999999999</v>
      </c>
      <c r="G297" s="22">
        <f>(F297/E297)*100</f>
        <v>43.896999999999998</v>
      </c>
      <c r="I297" s="46"/>
    </row>
    <row r="298" spans="1:9" ht="24.95" customHeight="1">
      <c r="A298" s="287">
        <v>42</v>
      </c>
      <c r="B298" s="288"/>
      <c r="C298" s="289"/>
      <c r="D298" s="25" t="s">
        <v>127</v>
      </c>
      <c r="E298" s="26">
        <v>3000</v>
      </c>
      <c r="F298" s="26">
        <f>F299+F300</f>
        <v>1316.9099999999999</v>
      </c>
      <c r="G298" s="27">
        <f>(F298/E298)*100</f>
        <v>43.896999999999998</v>
      </c>
    </row>
    <row r="299" spans="1:9" ht="24.95" customHeight="1">
      <c r="A299" s="281">
        <v>4221</v>
      </c>
      <c r="B299" s="282"/>
      <c r="C299" s="283"/>
      <c r="D299" s="183" t="s">
        <v>131</v>
      </c>
      <c r="E299" s="24"/>
      <c r="F299" s="24">
        <v>712.5</v>
      </c>
      <c r="G299" s="22"/>
    </row>
    <row r="300" spans="1:9" ht="24.95" customHeight="1">
      <c r="A300" s="281">
        <v>4227</v>
      </c>
      <c r="B300" s="282"/>
      <c r="C300" s="283"/>
      <c r="D300" s="181" t="s">
        <v>135</v>
      </c>
      <c r="E300" s="24"/>
      <c r="F300" s="24">
        <v>604.41</v>
      </c>
      <c r="G300" s="22"/>
    </row>
    <row r="301" spans="1:9" s="4" customFormat="1" ht="24.95" customHeight="1">
      <c r="A301" s="293" t="s">
        <v>207</v>
      </c>
      <c r="B301" s="294"/>
      <c r="C301" s="295"/>
      <c r="D301" s="21" t="s">
        <v>208</v>
      </c>
      <c r="E301" s="22">
        <f>E302</f>
        <v>3434.37</v>
      </c>
      <c r="F301" s="22">
        <f>F302</f>
        <v>0</v>
      </c>
      <c r="G301" s="22">
        <f>(F301/E301)*100</f>
        <v>0</v>
      </c>
      <c r="I301" s="46"/>
    </row>
    <row r="302" spans="1:9" ht="24.95" customHeight="1">
      <c r="A302" s="287">
        <v>42</v>
      </c>
      <c r="B302" s="288"/>
      <c r="C302" s="289"/>
      <c r="D302" s="25" t="s">
        <v>127</v>
      </c>
      <c r="E302" s="26">
        <v>3434.37</v>
      </c>
      <c r="F302" s="26">
        <f>F303+F304</f>
        <v>0</v>
      </c>
      <c r="G302" s="27">
        <f>(F302/E302)*100</f>
        <v>0</v>
      </c>
    </row>
    <row r="303" spans="1:9" ht="24.95" customHeight="1">
      <c r="A303" s="281">
        <v>4221</v>
      </c>
      <c r="B303" s="282"/>
      <c r="C303" s="283"/>
      <c r="D303" s="183" t="s">
        <v>131</v>
      </c>
      <c r="E303" s="24"/>
      <c r="F303" s="24">
        <v>0</v>
      </c>
      <c r="G303" s="22"/>
    </row>
    <row r="304" spans="1:9" ht="24.95" customHeight="1">
      <c r="A304" s="281">
        <v>4227</v>
      </c>
      <c r="B304" s="282"/>
      <c r="C304" s="283"/>
      <c r="D304" s="181" t="s">
        <v>135</v>
      </c>
      <c r="E304" s="24"/>
      <c r="F304" s="24">
        <v>0</v>
      </c>
      <c r="G304" s="22"/>
    </row>
    <row r="305" spans="1:9" s="6" customFormat="1" ht="24.95" customHeight="1">
      <c r="A305" s="293" t="s">
        <v>198</v>
      </c>
      <c r="B305" s="294"/>
      <c r="C305" s="295"/>
      <c r="D305" s="21" t="s">
        <v>60</v>
      </c>
      <c r="E305" s="48">
        <f>E306</f>
        <v>0</v>
      </c>
      <c r="F305" s="48">
        <f>F306</f>
        <v>0</v>
      </c>
      <c r="G305" s="22" t="e">
        <f>(F305/E305)*100</f>
        <v>#DIV/0!</v>
      </c>
      <c r="I305" s="55"/>
    </row>
    <row r="306" spans="1:9" ht="24.95" customHeight="1">
      <c r="A306" s="287">
        <v>42</v>
      </c>
      <c r="B306" s="288"/>
      <c r="C306" s="289"/>
      <c r="D306" s="25" t="s">
        <v>127</v>
      </c>
      <c r="E306" s="26">
        <v>0</v>
      </c>
      <c r="F306" s="26">
        <f>F307+F308+F309</f>
        <v>0</v>
      </c>
      <c r="G306" s="27" t="e">
        <f>(F306/E306)*100</f>
        <v>#DIV/0!</v>
      </c>
    </row>
    <row r="307" spans="1:9" ht="24.95" customHeight="1">
      <c r="A307" s="281">
        <v>4221</v>
      </c>
      <c r="B307" s="282"/>
      <c r="C307" s="283"/>
      <c r="D307" s="183" t="s">
        <v>131</v>
      </c>
      <c r="E307" s="24"/>
      <c r="F307" s="24">
        <v>0</v>
      </c>
      <c r="G307" s="22"/>
    </row>
    <row r="308" spans="1:9" ht="24.95" customHeight="1">
      <c r="A308" s="281">
        <v>4227</v>
      </c>
      <c r="B308" s="282"/>
      <c r="C308" s="283"/>
      <c r="D308" s="181" t="s">
        <v>135</v>
      </c>
      <c r="E308" s="24"/>
      <c r="F308" s="24"/>
      <c r="G308" s="22"/>
    </row>
    <row r="309" spans="1:9" ht="24.95" customHeight="1">
      <c r="A309" s="281">
        <v>4241</v>
      </c>
      <c r="B309" s="282"/>
      <c r="C309" s="283"/>
      <c r="D309" s="183" t="s">
        <v>137</v>
      </c>
      <c r="E309" s="24"/>
      <c r="F309" s="24"/>
      <c r="G309" s="22"/>
    </row>
    <row r="310" spans="1:9" s="4" customFormat="1" ht="24.95" customHeight="1">
      <c r="A310" s="293" t="s">
        <v>211</v>
      </c>
      <c r="B310" s="294"/>
      <c r="C310" s="295"/>
      <c r="D310" s="21" t="s">
        <v>222</v>
      </c>
      <c r="E310" s="22">
        <f>E311</f>
        <v>0</v>
      </c>
      <c r="F310" s="22">
        <f>F311</f>
        <v>0</v>
      </c>
      <c r="G310" s="22" t="e">
        <f t="shared" ref="G310:G311" si="16">(F310/E310)*100</f>
        <v>#DIV/0!</v>
      </c>
      <c r="I310" s="46"/>
    </row>
    <row r="311" spans="1:9" ht="24.95" customHeight="1">
      <c r="A311" s="287">
        <v>42</v>
      </c>
      <c r="B311" s="288"/>
      <c r="C311" s="289"/>
      <c r="D311" s="25" t="s">
        <v>127</v>
      </c>
      <c r="E311" s="26">
        <v>0</v>
      </c>
      <c r="F311" s="26">
        <f>F312+F313</f>
        <v>0</v>
      </c>
      <c r="G311" s="27" t="e">
        <f t="shared" si="16"/>
        <v>#DIV/0!</v>
      </c>
    </row>
    <row r="312" spans="1:9" s="5" customFormat="1" ht="24.95" customHeight="1">
      <c r="A312" s="281">
        <v>4227</v>
      </c>
      <c r="B312" s="282"/>
      <c r="C312" s="283"/>
      <c r="D312" s="194" t="s">
        <v>135</v>
      </c>
      <c r="E312" s="24"/>
      <c r="F312" s="24">
        <v>0</v>
      </c>
      <c r="G312" s="22"/>
      <c r="I312" s="49"/>
    </row>
    <row r="313" spans="1:9" ht="24.95" customHeight="1">
      <c r="A313" s="281">
        <v>4241</v>
      </c>
      <c r="B313" s="282"/>
      <c r="C313" s="283"/>
      <c r="D313" s="183" t="s">
        <v>137</v>
      </c>
      <c r="E313" s="24"/>
      <c r="F313" s="24">
        <v>0</v>
      </c>
      <c r="G313" s="22"/>
    </row>
    <row r="314" spans="1:9" s="4" customFormat="1" ht="24.95" customHeight="1">
      <c r="A314" s="293" t="s">
        <v>191</v>
      </c>
      <c r="B314" s="294"/>
      <c r="C314" s="295"/>
      <c r="D314" s="21" t="s">
        <v>37</v>
      </c>
      <c r="E314" s="22">
        <f>E315</f>
        <v>8123.36</v>
      </c>
      <c r="F314" s="22">
        <f>F315</f>
        <v>0</v>
      </c>
      <c r="G314" s="22">
        <f>(F314/E314)*100</f>
        <v>0</v>
      </c>
      <c r="I314" s="46"/>
    </row>
    <row r="315" spans="1:9" ht="24.95" customHeight="1">
      <c r="A315" s="287">
        <v>42</v>
      </c>
      <c r="B315" s="288"/>
      <c r="C315" s="289"/>
      <c r="D315" s="25" t="s">
        <v>127</v>
      </c>
      <c r="E315" s="26">
        <v>8123.36</v>
      </c>
      <c r="F315" s="26">
        <f>F316+F317</f>
        <v>0</v>
      </c>
      <c r="G315" s="27">
        <f>(F315/E315)*100</f>
        <v>0</v>
      </c>
    </row>
    <row r="316" spans="1:9" ht="24.95" customHeight="1">
      <c r="A316" s="281">
        <v>4241</v>
      </c>
      <c r="B316" s="282"/>
      <c r="C316" s="283"/>
      <c r="D316" s="42" t="s">
        <v>223</v>
      </c>
      <c r="E316" s="43"/>
      <c r="F316" s="43">
        <v>0</v>
      </c>
      <c r="G316" s="22" t="e">
        <f>(F316/E316)*100</f>
        <v>#DIV/0!</v>
      </c>
    </row>
    <row r="317" spans="1:9" ht="24.95" customHeight="1">
      <c r="A317" s="281">
        <v>4241</v>
      </c>
      <c r="B317" s="282"/>
      <c r="C317" s="283"/>
      <c r="D317" s="42" t="s">
        <v>224</v>
      </c>
      <c r="E317" s="43"/>
      <c r="F317" s="43">
        <v>0</v>
      </c>
      <c r="G317" s="22" t="e">
        <f>(F317/E317)*100</f>
        <v>#DIV/0!</v>
      </c>
    </row>
    <row r="318" spans="1:9" ht="24.95" customHeight="1">
      <c r="A318" s="275" t="s">
        <v>242</v>
      </c>
      <c r="B318" s="276"/>
      <c r="C318" s="277"/>
      <c r="D318" s="211" t="s">
        <v>243</v>
      </c>
      <c r="E318" s="212">
        <f>E320</f>
        <v>3792.33</v>
      </c>
      <c r="F318" s="209">
        <v>0</v>
      </c>
      <c r="G318" s="210"/>
    </row>
    <row r="319" spans="1:9" ht="24.95" customHeight="1">
      <c r="A319" s="278" t="s">
        <v>185</v>
      </c>
      <c r="B319" s="279"/>
      <c r="C319" s="280"/>
      <c r="D319" s="214" t="s">
        <v>53</v>
      </c>
      <c r="E319" s="213">
        <f>E320</f>
        <v>3792.33</v>
      </c>
      <c r="F319" s="43">
        <v>0</v>
      </c>
      <c r="G319" s="22"/>
    </row>
    <row r="320" spans="1:9" ht="24.95" customHeight="1">
      <c r="A320" s="281">
        <v>45</v>
      </c>
      <c r="B320" s="282"/>
      <c r="C320" s="283"/>
      <c r="D320" s="42"/>
      <c r="E320" s="213">
        <v>3792.33</v>
      </c>
      <c r="F320" s="43"/>
      <c r="G320" s="22"/>
    </row>
    <row r="321" spans="1:9" ht="24.95" customHeight="1">
      <c r="A321" s="281">
        <v>4511</v>
      </c>
      <c r="B321" s="282"/>
      <c r="C321" s="283"/>
      <c r="D321" s="42"/>
      <c r="E321" s="43"/>
      <c r="F321" s="43"/>
      <c r="G321" s="22"/>
    </row>
    <row r="322" spans="1:9" ht="24.95" customHeight="1">
      <c r="A322" s="303" t="s">
        <v>225</v>
      </c>
      <c r="B322" s="304"/>
      <c r="C322" s="305"/>
      <c r="D322" s="17" t="s">
        <v>226</v>
      </c>
      <c r="E322" s="18">
        <f>E323+E332+E345+E351+E371+E411+E416</f>
        <v>148614.14000000001</v>
      </c>
      <c r="F322" s="18">
        <f>F323+F332+F345+F351+F371+F411+F416</f>
        <v>151181.35999999999</v>
      </c>
      <c r="G322" s="18"/>
    </row>
    <row r="323" spans="1:9" ht="39.75" customHeight="1">
      <c r="A323" s="290" t="s">
        <v>227</v>
      </c>
      <c r="B323" s="291"/>
      <c r="C323" s="292"/>
      <c r="D323" s="197" t="s">
        <v>238</v>
      </c>
      <c r="E323" s="20">
        <f>E325</f>
        <v>1000</v>
      </c>
      <c r="F323" s="20">
        <f t="shared" ref="F323" si="17">F325</f>
        <v>0</v>
      </c>
      <c r="G323" s="20"/>
    </row>
    <row r="324" spans="1:9" s="3" customFormat="1" ht="24.95" customHeight="1">
      <c r="A324" s="293" t="s">
        <v>170</v>
      </c>
      <c r="B324" s="294"/>
      <c r="C324" s="295"/>
      <c r="D324" s="21" t="s">
        <v>65</v>
      </c>
      <c r="E324" s="22">
        <f>E325</f>
        <v>1000</v>
      </c>
      <c r="F324" s="22">
        <f t="shared" ref="F324" si="18">F325</f>
        <v>0</v>
      </c>
      <c r="G324" s="22">
        <f t="shared" ref="G324" si="19">(F324/E324)*100</f>
        <v>0</v>
      </c>
      <c r="I324" s="37"/>
    </row>
    <row r="325" spans="1:9" ht="24.95" customHeight="1">
      <c r="A325" s="296">
        <v>3</v>
      </c>
      <c r="B325" s="297"/>
      <c r="C325" s="298"/>
      <c r="D325" s="23" t="s">
        <v>79</v>
      </c>
      <c r="E325" s="24">
        <f>E326+E330</f>
        <v>1000</v>
      </c>
      <c r="F325" s="24">
        <f>F330+F326</f>
        <v>0</v>
      </c>
      <c r="G325" s="24"/>
    </row>
    <row r="326" spans="1:9" ht="24.95" customHeight="1">
      <c r="A326" s="300">
        <v>32</v>
      </c>
      <c r="B326" s="301"/>
      <c r="C326" s="302"/>
      <c r="D326" s="25" t="s">
        <v>86</v>
      </c>
      <c r="E326" s="26">
        <v>1000</v>
      </c>
      <c r="F326" s="54">
        <f>F329+F327+F328</f>
        <v>0</v>
      </c>
      <c r="G326" s="27">
        <f t="shared" ref="G326:G335" si="20">(F326/E326)*100</f>
        <v>0</v>
      </c>
    </row>
    <row r="327" spans="1:9" ht="24.95" customHeight="1">
      <c r="A327" s="281">
        <v>3211</v>
      </c>
      <c r="B327" s="282"/>
      <c r="C327" s="283"/>
      <c r="D327" s="181" t="s">
        <v>88</v>
      </c>
      <c r="E327" s="50"/>
      <c r="F327" s="50">
        <v>0</v>
      </c>
      <c r="G327" s="51"/>
    </row>
    <row r="328" spans="1:9" ht="24.95" customHeight="1">
      <c r="A328" s="281">
        <v>3221</v>
      </c>
      <c r="B328" s="282"/>
      <c r="C328" s="283"/>
      <c r="D328" s="181" t="s">
        <v>93</v>
      </c>
      <c r="E328" s="50"/>
      <c r="F328" s="50">
        <v>0</v>
      </c>
      <c r="G328" s="51"/>
    </row>
    <row r="329" spans="1:9" ht="24.95" customHeight="1">
      <c r="A329" s="281">
        <v>3299</v>
      </c>
      <c r="B329" s="282"/>
      <c r="C329" s="283"/>
      <c r="D329" s="181" t="s">
        <v>109</v>
      </c>
      <c r="E329" s="24"/>
      <c r="F329" s="24">
        <v>0</v>
      </c>
      <c r="G329" s="22"/>
    </row>
    <row r="330" spans="1:9" ht="24.95" customHeight="1">
      <c r="A330" s="300">
        <v>37</v>
      </c>
      <c r="B330" s="301"/>
      <c r="C330" s="302"/>
      <c r="D330" s="188" t="s">
        <v>120</v>
      </c>
      <c r="E330" s="26">
        <v>0</v>
      </c>
      <c r="F330" s="54">
        <f>F331</f>
        <v>0</v>
      </c>
      <c r="G330" s="27" t="e">
        <f t="shared" si="20"/>
        <v>#DIV/0!</v>
      </c>
    </row>
    <row r="331" spans="1:9" ht="24.95" customHeight="1">
      <c r="A331" s="281">
        <v>3721</v>
      </c>
      <c r="B331" s="282"/>
      <c r="C331" s="283"/>
      <c r="D331" s="181" t="s">
        <v>122</v>
      </c>
      <c r="E331" s="24"/>
      <c r="F331" s="24">
        <v>0</v>
      </c>
      <c r="G331" s="22"/>
    </row>
    <row r="332" spans="1:9" ht="24.95" customHeight="1">
      <c r="A332" s="290" t="s">
        <v>228</v>
      </c>
      <c r="B332" s="291"/>
      <c r="C332" s="292"/>
      <c r="D332" s="19" t="s">
        <v>229</v>
      </c>
      <c r="E332" s="20">
        <f>E334</f>
        <v>75833.33</v>
      </c>
      <c r="F332" s="20">
        <f t="shared" ref="F332" si="21">F334</f>
        <v>73391.279999999984</v>
      </c>
      <c r="G332" s="20"/>
    </row>
    <row r="333" spans="1:9" s="3" customFormat="1" ht="24.95" customHeight="1">
      <c r="A333" s="293" t="s">
        <v>170</v>
      </c>
      <c r="B333" s="294"/>
      <c r="C333" s="295"/>
      <c r="D333" s="21" t="s">
        <v>65</v>
      </c>
      <c r="E333" s="22">
        <f>E334</f>
        <v>75833.33</v>
      </c>
      <c r="F333" s="22">
        <f>F334</f>
        <v>73391.279999999984</v>
      </c>
      <c r="G333" s="22">
        <f t="shared" si="20"/>
        <v>96.779714144163236</v>
      </c>
      <c r="I333" s="37"/>
    </row>
    <row r="334" spans="1:9" ht="24.95" customHeight="1">
      <c r="A334" s="296">
        <v>3</v>
      </c>
      <c r="B334" s="297"/>
      <c r="C334" s="298"/>
      <c r="D334" s="23" t="s">
        <v>79</v>
      </c>
      <c r="E334" s="24">
        <f>E335+E342</f>
        <v>75833.33</v>
      </c>
      <c r="F334" s="24">
        <f>F335+F342</f>
        <v>73391.279999999984</v>
      </c>
      <c r="G334" s="24"/>
    </row>
    <row r="335" spans="1:9" ht="24.95" customHeight="1">
      <c r="A335" s="287">
        <v>31</v>
      </c>
      <c r="B335" s="288"/>
      <c r="C335" s="289"/>
      <c r="D335" s="25" t="s">
        <v>80</v>
      </c>
      <c r="E335" s="26">
        <v>74798.39</v>
      </c>
      <c r="F335" s="26">
        <f>F336+F338+F340</f>
        <v>72830.599999999991</v>
      </c>
      <c r="G335" s="27">
        <f t="shared" si="20"/>
        <v>97.369208080548248</v>
      </c>
    </row>
    <row r="336" spans="1:9" ht="24.95" customHeight="1">
      <c r="A336" s="284">
        <v>311</v>
      </c>
      <c r="B336" s="285"/>
      <c r="C336" s="286"/>
      <c r="D336" s="181" t="s">
        <v>81</v>
      </c>
      <c r="E336" s="29"/>
      <c r="F336" s="29">
        <f>F337</f>
        <v>60455.45</v>
      </c>
      <c r="G336" s="30"/>
    </row>
    <row r="337" spans="1:9" ht="24.95" customHeight="1">
      <c r="A337" s="281">
        <v>3111</v>
      </c>
      <c r="B337" s="282"/>
      <c r="C337" s="283"/>
      <c r="D337" s="181" t="s">
        <v>82</v>
      </c>
      <c r="E337" s="24"/>
      <c r="F337" s="24">
        <v>60455.45</v>
      </c>
      <c r="G337" s="30"/>
    </row>
    <row r="338" spans="1:9" ht="24.95" customHeight="1">
      <c r="A338" s="284">
        <v>312</v>
      </c>
      <c r="B338" s="285"/>
      <c r="C338" s="286"/>
      <c r="D338" s="181" t="s">
        <v>83</v>
      </c>
      <c r="E338" s="29"/>
      <c r="F338" s="29">
        <f>F339</f>
        <v>2400</v>
      </c>
      <c r="G338" s="30"/>
    </row>
    <row r="339" spans="1:9" ht="24.95" customHeight="1">
      <c r="A339" s="281">
        <v>3121</v>
      </c>
      <c r="B339" s="282"/>
      <c r="C339" s="283"/>
      <c r="D339" s="181" t="s">
        <v>83</v>
      </c>
      <c r="E339" s="24"/>
      <c r="F339" s="24">
        <v>2400</v>
      </c>
      <c r="G339" s="30"/>
    </row>
    <row r="340" spans="1:9" ht="24.95" customHeight="1">
      <c r="A340" s="284">
        <v>313</v>
      </c>
      <c r="B340" s="285"/>
      <c r="C340" s="286"/>
      <c r="D340" s="181" t="s">
        <v>84</v>
      </c>
      <c r="E340" s="29"/>
      <c r="F340" s="29">
        <f>F341</f>
        <v>9975.15</v>
      </c>
      <c r="G340" s="30"/>
    </row>
    <row r="341" spans="1:9" ht="24.95" customHeight="1">
      <c r="A341" s="281">
        <v>3132</v>
      </c>
      <c r="B341" s="282"/>
      <c r="C341" s="283"/>
      <c r="D341" s="181" t="s">
        <v>85</v>
      </c>
      <c r="E341" s="24"/>
      <c r="F341" s="24">
        <v>9975.15</v>
      </c>
      <c r="G341" s="30"/>
    </row>
    <row r="342" spans="1:9" ht="24.95" customHeight="1">
      <c r="A342" s="287">
        <v>32</v>
      </c>
      <c r="B342" s="288"/>
      <c r="C342" s="289"/>
      <c r="D342" s="25" t="s">
        <v>188</v>
      </c>
      <c r="E342" s="26">
        <v>1034.94</v>
      </c>
      <c r="F342" s="26">
        <f>F343</f>
        <v>560.67999999999995</v>
      </c>
      <c r="G342" s="27">
        <f t="shared" ref="G342" si="22">(F342/E342)*100</f>
        <v>54.175121263068384</v>
      </c>
    </row>
    <row r="343" spans="1:9" ht="24.95" customHeight="1">
      <c r="A343" s="284">
        <v>321</v>
      </c>
      <c r="B343" s="285"/>
      <c r="C343" s="286"/>
      <c r="D343" s="181" t="s">
        <v>87</v>
      </c>
      <c r="E343" s="24"/>
      <c r="F343" s="29">
        <f>F344</f>
        <v>560.67999999999995</v>
      </c>
      <c r="G343" s="30"/>
    </row>
    <row r="344" spans="1:9" ht="24.95" customHeight="1">
      <c r="A344" s="281">
        <v>3212</v>
      </c>
      <c r="B344" s="282"/>
      <c r="C344" s="283"/>
      <c r="D344" s="181" t="s">
        <v>89</v>
      </c>
      <c r="E344" s="24"/>
      <c r="F344" s="24">
        <v>560.67999999999995</v>
      </c>
      <c r="G344" s="30"/>
    </row>
    <row r="345" spans="1:9" ht="30.6" customHeight="1">
      <c r="A345" s="290" t="s">
        <v>230</v>
      </c>
      <c r="B345" s="291"/>
      <c r="C345" s="292"/>
      <c r="D345" s="19" t="s">
        <v>231</v>
      </c>
      <c r="E345" s="20">
        <f>E347</f>
        <v>0</v>
      </c>
      <c r="F345" s="20">
        <f t="shared" ref="F345" si="23">F347</f>
        <v>0</v>
      </c>
      <c r="G345" s="20"/>
    </row>
    <row r="346" spans="1:9" s="3" customFormat="1" ht="24.95" customHeight="1">
      <c r="A346" s="293" t="s">
        <v>170</v>
      </c>
      <c r="B346" s="294"/>
      <c r="C346" s="295"/>
      <c r="D346" s="21" t="s">
        <v>65</v>
      </c>
      <c r="E346" s="22">
        <f>E347</f>
        <v>0</v>
      </c>
      <c r="F346" s="22">
        <f t="shared" ref="F346:F347" si="24">F347</f>
        <v>0</v>
      </c>
      <c r="G346" s="22" t="e">
        <f t="shared" ref="G346" si="25">(F346/E346)*100</f>
        <v>#DIV/0!</v>
      </c>
      <c r="I346" s="37"/>
    </row>
    <row r="347" spans="1:9" ht="24.95" customHeight="1">
      <c r="A347" s="296">
        <v>3</v>
      </c>
      <c r="B347" s="297"/>
      <c r="C347" s="298"/>
      <c r="D347" s="23" t="s">
        <v>79</v>
      </c>
      <c r="E347" s="24">
        <f>E348</f>
        <v>0</v>
      </c>
      <c r="F347" s="24">
        <f t="shared" si="24"/>
        <v>0</v>
      </c>
      <c r="G347" s="24"/>
    </row>
    <row r="348" spans="1:9" ht="27.6" customHeight="1">
      <c r="A348" s="300">
        <v>37</v>
      </c>
      <c r="B348" s="301"/>
      <c r="C348" s="302"/>
      <c r="D348" s="188" t="s">
        <v>120</v>
      </c>
      <c r="E348" s="26"/>
      <c r="F348" s="54">
        <f>F350+F349</f>
        <v>0</v>
      </c>
      <c r="G348" s="27" t="e">
        <f t="shared" ref="G348:G354" si="26">(F348/E348)*100</f>
        <v>#DIV/0!</v>
      </c>
    </row>
    <row r="349" spans="1:9" ht="27.6" customHeight="1">
      <c r="A349" s="281">
        <v>3721</v>
      </c>
      <c r="B349" s="282"/>
      <c r="C349" s="283"/>
      <c r="D349" s="181" t="s">
        <v>122</v>
      </c>
      <c r="E349" s="24"/>
      <c r="F349" s="24">
        <v>0</v>
      </c>
      <c r="G349" s="22"/>
    </row>
    <row r="350" spans="1:9" ht="27.6" customHeight="1">
      <c r="A350" s="281">
        <v>3722</v>
      </c>
      <c r="B350" s="282"/>
      <c r="C350" s="283"/>
      <c r="D350" s="181" t="s">
        <v>123</v>
      </c>
      <c r="E350" s="24"/>
      <c r="F350" s="24">
        <v>0</v>
      </c>
      <c r="G350" s="22"/>
    </row>
    <row r="351" spans="1:9" ht="24.95" customHeight="1">
      <c r="A351" s="290" t="s">
        <v>232</v>
      </c>
      <c r="B351" s="291"/>
      <c r="C351" s="292"/>
      <c r="D351" s="19" t="s">
        <v>247</v>
      </c>
      <c r="E351" s="56">
        <f>E352+E361+E366</f>
        <v>4675</v>
      </c>
      <c r="F351" s="20">
        <f>F352+F361+F366</f>
        <v>4759.13</v>
      </c>
      <c r="G351" s="20"/>
    </row>
    <row r="352" spans="1:9" ht="24.95" customHeight="1">
      <c r="A352" s="293" t="s">
        <v>170</v>
      </c>
      <c r="B352" s="294"/>
      <c r="C352" s="295"/>
      <c r="D352" s="21" t="s">
        <v>65</v>
      </c>
      <c r="E352" s="57">
        <f>E353</f>
        <v>1000</v>
      </c>
      <c r="F352" s="58">
        <f>F353</f>
        <v>1451.54</v>
      </c>
      <c r="G352" s="22">
        <f t="shared" si="26"/>
        <v>145.154</v>
      </c>
    </row>
    <row r="353" spans="1:9" ht="24.95" customHeight="1">
      <c r="A353" s="296">
        <v>3</v>
      </c>
      <c r="B353" s="297"/>
      <c r="C353" s="298"/>
      <c r="D353" s="23" t="s">
        <v>79</v>
      </c>
      <c r="E353" s="50">
        <f>E354+E358</f>
        <v>1000</v>
      </c>
      <c r="F353" s="50">
        <f>F354+F358</f>
        <v>1451.54</v>
      </c>
      <c r="G353" s="52"/>
    </row>
    <row r="354" spans="1:9" ht="24.95" customHeight="1">
      <c r="A354" s="287">
        <v>32</v>
      </c>
      <c r="B354" s="288"/>
      <c r="C354" s="289"/>
      <c r="D354" s="25" t="s">
        <v>86</v>
      </c>
      <c r="E354" s="26">
        <v>1000</v>
      </c>
      <c r="F354" s="26">
        <f>F355</f>
        <v>1451.54</v>
      </c>
      <c r="G354" s="27">
        <f t="shared" si="26"/>
        <v>145.154</v>
      </c>
    </row>
    <row r="355" spans="1:9" ht="24.95" customHeight="1">
      <c r="A355" s="284">
        <v>322</v>
      </c>
      <c r="B355" s="285"/>
      <c r="C355" s="286"/>
      <c r="D355" s="181" t="s">
        <v>92</v>
      </c>
      <c r="E355" s="50"/>
      <c r="F355" s="52">
        <f>F356+F357</f>
        <v>1451.54</v>
      </c>
      <c r="G355" s="52"/>
    </row>
    <row r="356" spans="1:9" ht="24.95" customHeight="1">
      <c r="A356" s="281">
        <v>3222</v>
      </c>
      <c r="B356" s="282"/>
      <c r="C356" s="283"/>
      <c r="D356" s="181" t="s">
        <v>94</v>
      </c>
      <c r="E356" s="50"/>
      <c r="F356" s="50">
        <v>1451.54</v>
      </c>
      <c r="G356" s="52"/>
    </row>
    <row r="357" spans="1:9" ht="24.95" customHeight="1">
      <c r="A357" s="281">
        <v>3225</v>
      </c>
      <c r="B357" s="282"/>
      <c r="C357" s="283"/>
      <c r="D357" s="181" t="s">
        <v>97</v>
      </c>
      <c r="E357" s="50"/>
      <c r="F357" s="50">
        <v>0</v>
      </c>
      <c r="G357" s="52"/>
    </row>
    <row r="358" spans="1:9" ht="24.95" customHeight="1">
      <c r="A358" s="287">
        <v>42</v>
      </c>
      <c r="B358" s="288"/>
      <c r="C358" s="289"/>
      <c r="D358" s="25" t="s">
        <v>127</v>
      </c>
      <c r="E358" s="26"/>
      <c r="F358" s="26">
        <f>F359+F360</f>
        <v>0</v>
      </c>
      <c r="G358" s="27" t="e">
        <f t="shared" ref="G358" si="27">(F358/E358)*100</f>
        <v>#DIV/0!</v>
      </c>
    </row>
    <row r="359" spans="1:9" ht="24.95" customHeight="1">
      <c r="A359" s="281">
        <v>4221</v>
      </c>
      <c r="B359" s="282"/>
      <c r="C359" s="283"/>
      <c r="D359" s="183" t="s">
        <v>131</v>
      </c>
      <c r="E359" s="50"/>
      <c r="F359" s="50"/>
      <c r="G359" s="52"/>
    </row>
    <row r="360" spans="1:9" ht="24.95" customHeight="1">
      <c r="A360" s="281">
        <v>4227</v>
      </c>
      <c r="B360" s="282"/>
      <c r="C360" s="283"/>
      <c r="D360" s="181" t="s">
        <v>135</v>
      </c>
      <c r="E360" s="50"/>
      <c r="F360" s="50"/>
      <c r="G360" s="52"/>
    </row>
    <row r="361" spans="1:9" s="3" customFormat="1" ht="24.95" customHeight="1">
      <c r="A361" s="293" t="s">
        <v>245</v>
      </c>
      <c r="B361" s="294"/>
      <c r="C361" s="295"/>
      <c r="D361" s="21" t="s">
        <v>37</v>
      </c>
      <c r="E361" s="22">
        <f>E362</f>
        <v>425</v>
      </c>
      <c r="F361" s="22">
        <f t="shared" ref="F361:F364" si="28">F362</f>
        <v>157.05000000000001</v>
      </c>
      <c r="G361" s="22">
        <f t="shared" ref="G361" si="29">(F361/E361)*100</f>
        <v>36.952941176470588</v>
      </c>
      <c r="I361" s="37"/>
    </row>
    <row r="362" spans="1:9" ht="24.95" customHeight="1">
      <c r="A362" s="296">
        <v>3</v>
      </c>
      <c r="B362" s="297"/>
      <c r="C362" s="298"/>
      <c r="D362" s="23" t="s">
        <v>79</v>
      </c>
      <c r="E362" s="24">
        <f>E363</f>
        <v>425</v>
      </c>
      <c r="F362" s="24">
        <f t="shared" si="28"/>
        <v>157.05000000000001</v>
      </c>
      <c r="G362" s="24"/>
    </row>
    <row r="363" spans="1:9" ht="24.95" customHeight="1">
      <c r="A363" s="287">
        <v>32</v>
      </c>
      <c r="B363" s="288"/>
      <c r="C363" s="289"/>
      <c r="D363" s="25" t="s">
        <v>86</v>
      </c>
      <c r="E363" s="26">
        <v>425</v>
      </c>
      <c r="F363" s="26">
        <f t="shared" si="28"/>
        <v>157.05000000000001</v>
      </c>
      <c r="G363" s="27">
        <f t="shared" ref="G363" si="30">(F363/E363)*100</f>
        <v>36.952941176470588</v>
      </c>
    </row>
    <row r="364" spans="1:9" ht="24.95" customHeight="1">
      <c r="A364" s="284">
        <v>322</v>
      </c>
      <c r="B364" s="285"/>
      <c r="C364" s="286"/>
      <c r="D364" s="181" t="s">
        <v>92</v>
      </c>
      <c r="E364" s="24"/>
      <c r="F364" s="29">
        <f t="shared" si="28"/>
        <v>157.05000000000001</v>
      </c>
      <c r="G364" s="30"/>
    </row>
    <row r="365" spans="1:9" ht="24.95" customHeight="1">
      <c r="A365" s="281">
        <v>3222</v>
      </c>
      <c r="B365" s="282"/>
      <c r="C365" s="283"/>
      <c r="D365" s="181" t="s">
        <v>94</v>
      </c>
      <c r="E365" s="24"/>
      <c r="F365" s="24">
        <v>157.05000000000001</v>
      </c>
      <c r="G365" s="30"/>
    </row>
    <row r="366" spans="1:9" s="3" customFormat="1" ht="24.95" customHeight="1">
      <c r="A366" s="299" t="s">
        <v>244</v>
      </c>
      <c r="B366" s="294"/>
      <c r="C366" s="295"/>
      <c r="D366" s="21" t="s">
        <v>43</v>
      </c>
      <c r="E366" s="22">
        <f>E367</f>
        <v>3250</v>
      </c>
      <c r="F366" s="22">
        <f>F367</f>
        <v>3150.54</v>
      </c>
      <c r="G366" s="22">
        <f t="shared" ref="G366" si="31">(F366/E366)*100</f>
        <v>96.939692307692297</v>
      </c>
      <c r="I366" s="37"/>
    </row>
    <row r="367" spans="1:9" ht="24.95" customHeight="1">
      <c r="A367" s="296">
        <v>3</v>
      </c>
      <c r="B367" s="297"/>
      <c r="C367" s="298"/>
      <c r="D367" s="23" t="s">
        <v>79</v>
      </c>
      <c r="E367" s="24">
        <f>E368</f>
        <v>3250</v>
      </c>
      <c r="F367" s="24">
        <f t="shared" ref="F367:F369" si="32">F368</f>
        <v>3150.54</v>
      </c>
      <c r="G367" s="24"/>
    </row>
    <row r="368" spans="1:9" ht="24.95" customHeight="1">
      <c r="A368" s="287">
        <v>32</v>
      </c>
      <c r="B368" s="288"/>
      <c r="C368" s="289"/>
      <c r="D368" s="215" t="s">
        <v>86</v>
      </c>
      <c r="E368" s="26">
        <v>3250</v>
      </c>
      <c r="F368" s="26">
        <f t="shared" si="32"/>
        <v>3150.54</v>
      </c>
      <c r="G368" s="27">
        <f t="shared" ref="G368" si="33">(F368/E368)*100</f>
        <v>96.939692307692297</v>
      </c>
    </row>
    <row r="369" spans="1:9" ht="24.95" customHeight="1">
      <c r="A369" s="284">
        <v>322</v>
      </c>
      <c r="B369" s="285"/>
      <c r="C369" s="286"/>
      <c r="D369" s="216" t="s">
        <v>92</v>
      </c>
      <c r="E369" s="24"/>
      <c r="F369" s="29">
        <f t="shared" si="32"/>
        <v>3150.54</v>
      </c>
      <c r="G369" s="30"/>
    </row>
    <row r="370" spans="1:9" ht="24.95" customHeight="1">
      <c r="A370" s="281">
        <v>3222</v>
      </c>
      <c r="B370" s="282"/>
      <c r="C370" s="283"/>
      <c r="D370" s="216" t="s">
        <v>94</v>
      </c>
      <c r="E370" s="24"/>
      <c r="F370" s="24">
        <v>3150.54</v>
      </c>
      <c r="G370" s="30"/>
    </row>
    <row r="371" spans="1:9" ht="30" customHeight="1">
      <c r="A371" s="275" t="s">
        <v>241</v>
      </c>
      <c r="B371" s="291"/>
      <c r="C371" s="292"/>
      <c r="D371" s="19" t="s">
        <v>233</v>
      </c>
      <c r="E371" s="20">
        <f>E372+E385+E398</f>
        <v>67105.81</v>
      </c>
      <c r="F371" s="20">
        <f>F372+F385+F398</f>
        <v>73030.95</v>
      </c>
      <c r="G371" s="20"/>
    </row>
    <row r="372" spans="1:9" s="3" customFormat="1" ht="24.95" customHeight="1">
      <c r="A372" s="293" t="s">
        <v>170</v>
      </c>
      <c r="B372" s="294"/>
      <c r="C372" s="295"/>
      <c r="D372" s="21" t="s">
        <v>65</v>
      </c>
      <c r="E372" s="22">
        <f>E373</f>
        <v>8795</v>
      </c>
      <c r="F372" s="22">
        <f>F373</f>
        <v>73030.95</v>
      </c>
      <c r="G372" s="22">
        <f t="shared" ref="G372" si="34">(F372/E372)*100</f>
        <v>830.36895963615689</v>
      </c>
      <c r="I372" s="37"/>
    </row>
    <row r="373" spans="1:9" ht="24.95" customHeight="1">
      <c r="A373" s="296">
        <v>3</v>
      </c>
      <c r="B373" s="297"/>
      <c r="C373" s="298"/>
      <c r="D373" s="23" t="s">
        <v>79</v>
      </c>
      <c r="E373" s="24">
        <f>SUM(E374:E381)</f>
        <v>8795</v>
      </c>
      <c r="F373" s="24">
        <f>F374+F381</f>
        <v>73030.95</v>
      </c>
      <c r="G373" s="24"/>
    </row>
    <row r="374" spans="1:9" ht="24.95" customHeight="1">
      <c r="A374" s="287">
        <v>31</v>
      </c>
      <c r="B374" s="288"/>
      <c r="C374" s="289"/>
      <c r="D374" s="25" t="s">
        <v>80</v>
      </c>
      <c r="E374" s="26">
        <v>8390</v>
      </c>
      <c r="F374" s="26">
        <f>F375+F377+F379</f>
        <v>70040.479999999996</v>
      </c>
      <c r="G374" s="27">
        <f t="shared" ref="G374" si="35">(F374/E374)*100</f>
        <v>834.80905840286039</v>
      </c>
    </row>
    <row r="375" spans="1:9" ht="24.95" customHeight="1">
      <c r="A375" s="284">
        <v>311</v>
      </c>
      <c r="B375" s="285"/>
      <c r="C375" s="286"/>
      <c r="D375" s="181" t="s">
        <v>81</v>
      </c>
      <c r="E375" s="24"/>
      <c r="F375" s="29">
        <f>F376</f>
        <v>56687.11</v>
      </c>
      <c r="G375" s="30"/>
    </row>
    <row r="376" spans="1:9" ht="24.95" customHeight="1">
      <c r="A376" s="281">
        <v>3111</v>
      </c>
      <c r="B376" s="282"/>
      <c r="C376" s="283"/>
      <c r="D376" s="181" t="s">
        <v>82</v>
      </c>
      <c r="E376" s="24"/>
      <c r="F376" s="24">
        <v>56687.11</v>
      </c>
      <c r="G376" s="30"/>
    </row>
    <row r="377" spans="1:9" ht="24.95" customHeight="1">
      <c r="A377" s="284">
        <v>312</v>
      </c>
      <c r="B377" s="285"/>
      <c r="C377" s="286"/>
      <c r="D377" s="181" t="s">
        <v>83</v>
      </c>
      <c r="E377" s="24"/>
      <c r="F377" s="29">
        <f>F378</f>
        <v>4000</v>
      </c>
      <c r="G377" s="30"/>
    </row>
    <row r="378" spans="1:9" ht="24.95" customHeight="1">
      <c r="A378" s="281">
        <v>3121</v>
      </c>
      <c r="B378" s="282"/>
      <c r="C378" s="283"/>
      <c r="D378" s="181" t="s">
        <v>83</v>
      </c>
      <c r="E378" s="24"/>
      <c r="F378" s="24">
        <v>4000</v>
      </c>
      <c r="G378" s="30"/>
    </row>
    <row r="379" spans="1:9" ht="24.95" customHeight="1">
      <c r="A379" s="284">
        <v>313</v>
      </c>
      <c r="B379" s="285"/>
      <c r="C379" s="286"/>
      <c r="D379" s="181" t="s">
        <v>84</v>
      </c>
      <c r="E379" s="24"/>
      <c r="F379" s="29">
        <f>F380</f>
        <v>9353.3700000000008</v>
      </c>
      <c r="G379" s="30"/>
    </row>
    <row r="380" spans="1:9" ht="24.95" customHeight="1">
      <c r="A380" s="281">
        <v>3132</v>
      </c>
      <c r="B380" s="282"/>
      <c r="C380" s="283"/>
      <c r="D380" s="181" t="s">
        <v>85</v>
      </c>
      <c r="E380" s="24"/>
      <c r="F380" s="24">
        <v>9353.3700000000008</v>
      </c>
      <c r="G380" s="30"/>
    </row>
    <row r="381" spans="1:9" ht="24.95" customHeight="1">
      <c r="A381" s="287">
        <v>32</v>
      </c>
      <c r="B381" s="288"/>
      <c r="C381" s="289"/>
      <c r="D381" s="25" t="s">
        <v>188</v>
      </c>
      <c r="E381" s="26">
        <v>405</v>
      </c>
      <c r="F381" s="26">
        <f>F382</f>
        <v>2990.47</v>
      </c>
      <c r="G381" s="27">
        <f t="shared" ref="G381" si="36">(F381/E381)*100</f>
        <v>738.38765432098762</v>
      </c>
    </row>
    <row r="382" spans="1:9" ht="24.95" customHeight="1">
      <c r="A382" s="284">
        <v>321</v>
      </c>
      <c r="B382" s="285"/>
      <c r="C382" s="286"/>
      <c r="D382" s="181" t="s">
        <v>87</v>
      </c>
      <c r="E382" s="24"/>
      <c r="F382" s="29">
        <f>F383+F384</f>
        <v>2990.47</v>
      </c>
      <c r="G382" s="30"/>
    </row>
    <row r="383" spans="1:9" ht="24.95" customHeight="1">
      <c r="A383" s="281">
        <v>3211</v>
      </c>
      <c r="B383" s="282"/>
      <c r="C383" s="283"/>
      <c r="D383" s="181" t="s">
        <v>88</v>
      </c>
      <c r="E383" s="24"/>
      <c r="F383" s="24">
        <v>150</v>
      </c>
      <c r="G383" s="30"/>
    </row>
    <row r="384" spans="1:9" ht="24.95" customHeight="1">
      <c r="A384" s="281">
        <v>3212</v>
      </c>
      <c r="B384" s="282"/>
      <c r="C384" s="283"/>
      <c r="D384" s="181" t="s">
        <v>89</v>
      </c>
      <c r="E384" s="24"/>
      <c r="F384" s="24">
        <v>2840.47</v>
      </c>
      <c r="G384" s="30"/>
    </row>
    <row r="385" spans="1:9" s="3" customFormat="1" ht="24.95" customHeight="1">
      <c r="A385" s="299" t="s">
        <v>245</v>
      </c>
      <c r="B385" s="294"/>
      <c r="C385" s="295"/>
      <c r="D385" s="21" t="s">
        <v>37</v>
      </c>
      <c r="E385" s="22">
        <f>E386</f>
        <v>8752.14</v>
      </c>
      <c r="F385" s="22">
        <f>F386</f>
        <v>0</v>
      </c>
      <c r="G385" s="22">
        <f t="shared" ref="G385" si="37">(F385/E385)*100</f>
        <v>0</v>
      </c>
      <c r="I385" s="37"/>
    </row>
    <row r="386" spans="1:9" ht="24.95" customHeight="1">
      <c r="A386" s="296">
        <v>3</v>
      </c>
      <c r="B386" s="297"/>
      <c r="C386" s="298"/>
      <c r="D386" s="23" t="s">
        <v>79</v>
      </c>
      <c r="E386" s="24">
        <f>SUM(E387:E394)</f>
        <v>8752.14</v>
      </c>
      <c r="F386" s="24">
        <f>F387+F394</f>
        <v>0</v>
      </c>
      <c r="G386" s="24"/>
    </row>
    <row r="387" spans="1:9" ht="24.95" customHeight="1">
      <c r="A387" s="287">
        <v>31</v>
      </c>
      <c r="B387" s="288"/>
      <c r="C387" s="289"/>
      <c r="D387" s="25" t="s">
        <v>80</v>
      </c>
      <c r="E387" s="26">
        <v>8347.4699999999993</v>
      </c>
      <c r="F387" s="26">
        <f>F392+F388+F390</f>
        <v>0</v>
      </c>
      <c r="G387" s="27">
        <f t="shared" ref="G387" si="38">(F387/E387)*100</f>
        <v>0</v>
      </c>
    </row>
    <row r="388" spans="1:9" ht="24.95" customHeight="1">
      <c r="A388" s="284">
        <v>311</v>
      </c>
      <c r="B388" s="285"/>
      <c r="C388" s="286"/>
      <c r="D388" s="181" t="s">
        <v>81</v>
      </c>
      <c r="E388" s="24"/>
      <c r="F388" s="29">
        <f>F389</f>
        <v>0</v>
      </c>
      <c r="G388" s="22"/>
    </row>
    <row r="389" spans="1:9" ht="24.95" customHeight="1">
      <c r="A389" s="281">
        <v>3111</v>
      </c>
      <c r="B389" s="282"/>
      <c r="C389" s="283"/>
      <c r="D389" s="181" t="s">
        <v>82</v>
      </c>
      <c r="E389" s="24"/>
      <c r="F389" s="24">
        <v>0</v>
      </c>
      <c r="G389" s="22"/>
    </row>
    <row r="390" spans="1:9" ht="24.95" customHeight="1">
      <c r="A390" s="284">
        <v>312</v>
      </c>
      <c r="B390" s="285"/>
      <c r="C390" s="286"/>
      <c r="D390" s="181" t="s">
        <v>83</v>
      </c>
      <c r="E390" s="24"/>
      <c r="F390" s="29">
        <f>F391</f>
        <v>0</v>
      </c>
      <c r="G390" s="30"/>
    </row>
    <row r="391" spans="1:9" ht="24.95" customHeight="1">
      <c r="A391" s="281">
        <v>3121</v>
      </c>
      <c r="B391" s="282"/>
      <c r="C391" s="283"/>
      <c r="D391" s="181" t="s">
        <v>83</v>
      </c>
      <c r="E391" s="24"/>
      <c r="F391" s="24">
        <v>0</v>
      </c>
      <c r="G391" s="30"/>
    </row>
    <row r="392" spans="1:9" ht="24.95" customHeight="1">
      <c r="A392" s="284">
        <v>313</v>
      </c>
      <c r="B392" s="285"/>
      <c r="C392" s="286"/>
      <c r="D392" s="181" t="s">
        <v>84</v>
      </c>
      <c r="E392" s="24"/>
      <c r="F392" s="29">
        <f>F393</f>
        <v>0</v>
      </c>
      <c r="G392" s="30"/>
    </row>
    <row r="393" spans="1:9" ht="24.95" customHeight="1">
      <c r="A393" s="281">
        <v>3132</v>
      </c>
      <c r="B393" s="282"/>
      <c r="C393" s="283"/>
      <c r="D393" s="181" t="s">
        <v>85</v>
      </c>
      <c r="E393" s="24"/>
      <c r="F393" s="24">
        <v>0</v>
      </c>
      <c r="G393" s="30"/>
    </row>
    <row r="394" spans="1:9" ht="24.95" customHeight="1">
      <c r="A394" s="287">
        <v>32</v>
      </c>
      <c r="B394" s="288"/>
      <c r="C394" s="289"/>
      <c r="D394" s="25" t="s">
        <v>188</v>
      </c>
      <c r="E394" s="26">
        <v>404.67</v>
      </c>
      <c r="F394" s="26">
        <f>F395</f>
        <v>0</v>
      </c>
      <c r="G394" s="27">
        <f t="shared" ref="G394" si="39">(F394/E394)*100</f>
        <v>0</v>
      </c>
    </row>
    <row r="395" spans="1:9" ht="24.95" customHeight="1">
      <c r="A395" s="284">
        <v>321</v>
      </c>
      <c r="B395" s="285"/>
      <c r="C395" s="286"/>
      <c r="D395" s="181" t="s">
        <v>87</v>
      </c>
      <c r="E395" s="24"/>
      <c r="F395" s="29">
        <f>F397+F396</f>
        <v>0</v>
      </c>
      <c r="G395" s="30"/>
    </row>
    <row r="396" spans="1:9" ht="24.95" customHeight="1">
      <c r="A396" s="281">
        <v>3211</v>
      </c>
      <c r="B396" s="282"/>
      <c r="C396" s="283"/>
      <c r="D396" s="181" t="s">
        <v>88</v>
      </c>
      <c r="E396" s="24"/>
      <c r="F396" s="24">
        <v>0</v>
      </c>
      <c r="G396" s="30"/>
    </row>
    <row r="397" spans="1:9" ht="24.95" customHeight="1">
      <c r="A397" s="281">
        <v>3212</v>
      </c>
      <c r="B397" s="282"/>
      <c r="C397" s="283"/>
      <c r="D397" s="181" t="s">
        <v>89</v>
      </c>
      <c r="E397" s="24"/>
      <c r="F397" s="24">
        <v>0</v>
      </c>
      <c r="G397" s="30"/>
    </row>
    <row r="398" spans="1:9" s="3" customFormat="1" ht="24.95" customHeight="1">
      <c r="A398" s="293" t="s">
        <v>209</v>
      </c>
      <c r="B398" s="294"/>
      <c r="C398" s="295"/>
      <c r="D398" s="21" t="s">
        <v>43</v>
      </c>
      <c r="E398" s="22">
        <f>E399</f>
        <v>49558.67</v>
      </c>
      <c r="F398" s="22">
        <f>F399</f>
        <v>0</v>
      </c>
      <c r="G398" s="22">
        <f t="shared" ref="G398" si="40">(F398/E398)*100</f>
        <v>0</v>
      </c>
      <c r="I398" s="37"/>
    </row>
    <row r="399" spans="1:9" ht="24.95" customHeight="1">
      <c r="A399" s="296">
        <v>3</v>
      </c>
      <c r="B399" s="297"/>
      <c r="C399" s="298"/>
      <c r="D399" s="23" t="s">
        <v>79</v>
      </c>
      <c r="E399" s="24">
        <f>SUM(E400:E407)</f>
        <v>49558.67</v>
      </c>
      <c r="F399" s="24">
        <f>F400+F407</f>
        <v>0</v>
      </c>
      <c r="G399" s="24"/>
    </row>
    <row r="400" spans="1:9" ht="24.95" customHeight="1">
      <c r="A400" s="287">
        <v>31</v>
      </c>
      <c r="B400" s="288"/>
      <c r="C400" s="289"/>
      <c r="D400" s="25" t="s">
        <v>80</v>
      </c>
      <c r="E400" s="26">
        <v>47314.17</v>
      </c>
      <c r="F400" s="26">
        <f>F401+F405+F403</f>
        <v>0</v>
      </c>
      <c r="G400" s="27">
        <f t="shared" ref="G400" si="41">(F400/E400)*100</f>
        <v>0</v>
      </c>
    </row>
    <row r="401" spans="1:9" ht="24.95" customHeight="1">
      <c r="A401" s="284">
        <v>311</v>
      </c>
      <c r="B401" s="285"/>
      <c r="C401" s="286"/>
      <c r="D401" s="181" t="s">
        <v>81</v>
      </c>
      <c r="E401" s="24"/>
      <c r="F401" s="29">
        <f>F402</f>
        <v>0</v>
      </c>
      <c r="G401" s="30"/>
    </row>
    <row r="402" spans="1:9" ht="24.95" customHeight="1">
      <c r="A402" s="281">
        <v>3111</v>
      </c>
      <c r="B402" s="282"/>
      <c r="C402" s="283"/>
      <c r="D402" s="181" t="s">
        <v>82</v>
      </c>
      <c r="E402" s="24"/>
      <c r="F402" s="24">
        <v>0</v>
      </c>
      <c r="G402" s="30"/>
    </row>
    <row r="403" spans="1:9" ht="24.95" customHeight="1">
      <c r="A403" s="284">
        <v>312</v>
      </c>
      <c r="B403" s="285"/>
      <c r="C403" s="286"/>
      <c r="D403" s="181" t="s">
        <v>83</v>
      </c>
      <c r="E403" s="24"/>
      <c r="F403" s="29">
        <f>F404</f>
        <v>0</v>
      </c>
      <c r="G403" s="30"/>
    </row>
    <row r="404" spans="1:9" ht="24.95" customHeight="1">
      <c r="A404" s="281">
        <v>3121</v>
      </c>
      <c r="B404" s="282"/>
      <c r="C404" s="283"/>
      <c r="D404" s="181" t="s">
        <v>83</v>
      </c>
      <c r="E404" s="24"/>
      <c r="F404" s="24">
        <v>0</v>
      </c>
      <c r="G404" s="30"/>
    </row>
    <row r="405" spans="1:9" ht="24.95" customHeight="1">
      <c r="A405" s="284">
        <v>313</v>
      </c>
      <c r="B405" s="285"/>
      <c r="C405" s="286"/>
      <c r="D405" s="181" t="s">
        <v>84</v>
      </c>
      <c r="E405" s="24"/>
      <c r="F405" s="29">
        <f>F406</f>
        <v>0</v>
      </c>
      <c r="G405" s="30"/>
    </row>
    <row r="406" spans="1:9" ht="24.95" customHeight="1">
      <c r="A406" s="281">
        <v>3132</v>
      </c>
      <c r="B406" s="282"/>
      <c r="C406" s="283"/>
      <c r="D406" s="181" t="s">
        <v>85</v>
      </c>
      <c r="E406" s="24"/>
      <c r="F406" s="24">
        <v>0</v>
      </c>
      <c r="G406" s="30"/>
    </row>
    <row r="407" spans="1:9" ht="24.95" customHeight="1">
      <c r="A407" s="287">
        <v>32</v>
      </c>
      <c r="B407" s="288"/>
      <c r="C407" s="289"/>
      <c r="D407" s="25" t="s">
        <v>188</v>
      </c>
      <c r="E407" s="26">
        <v>2244.5</v>
      </c>
      <c r="F407" s="26">
        <f>F408</f>
        <v>0</v>
      </c>
      <c r="G407" s="27">
        <f t="shared" ref="G407:G419" si="42">(F407/E407)*100</f>
        <v>0</v>
      </c>
    </row>
    <row r="408" spans="1:9" ht="24.95" customHeight="1">
      <c r="A408" s="284">
        <v>321</v>
      </c>
      <c r="B408" s="285"/>
      <c r="C408" s="286"/>
      <c r="D408" s="181" t="s">
        <v>87</v>
      </c>
      <c r="E408" s="24"/>
      <c r="F408" s="29">
        <f>F410+F409</f>
        <v>0</v>
      </c>
      <c r="G408" s="22"/>
    </row>
    <row r="409" spans="1:9" ht="24.95" customHeight="1">
      <c r="A409" s="281">
        <v>3211</v>
      </c>
      <c r="B409" s="282"/>
      <c r="C409" s="283"/>
      <c r="D409" s="181" t="s">
        <v>88</v>
      </c>
      <c r="E409" s="24"/>
      <c r="F409" s="24">
        <v>0</v>
      </c>
      <c r="G409" s="30"/>
    </row>
    <row r="410" spans="1:9" ht="24.95" customHeight="1">
      <c r="A410" s="281">
        <v>3212</v>
      </c>
      <c r="B410" s="282"/>
      <c r="C410" s="283"/>
      <c r="D410" s="181" t="s">
        <v>89</v>
      </c>
      <c r="E410" s="24"/>
      <c r="F410" s="24">
        <v>0</v>
      </c>
      <c r="G410" s="22"/>
    </row>
    <row r="411" spans="1:9" ht="24.95" customHeight="1">
      <c r="A411" s="290" t="s">
        <v>234</v>
      </c>
      <c r="B411" s="291"/>
      <c r="C411" s="292"/>
      <c r="D411" s="19" t="s">
        <v>235</v>
      </c>
      <c r="E411" s="20">
        <f>E412</f>
        <v>0</v>
      </c>
      <c r="F411" s="20">
        <f t="shared" ref="F411:F412" si="43">F412</f>
        <v>0</v>
      </c>
      <c r="G411" s="20"/>
    </row>
    <row r="412" spans="1:9" s="3" customFormat="1" ht="24.95" customHeight="1">
      <c r="A412" s="293" t="s">
        <v>170</v>
      </c>
      <c r="B412" s="294"/>
      <c r="C412" s="295"/>
      <c r="D412" s="21" t="s">
        <v>65</v>
      </c>
      <c r="E412" s="22">
        <f>E413</f>
        <v>0</v>
      </c>
      <c r="F412" s="22">
        <f t="shared" si="43"/>
        <v>0</v>
      </c>
      <c r="G412" s="22" t="e">
        <f t="shared" si="42"/>
        <v>#DIV/0!</v>
      </c>
      <c r="I412" s="37"/>
    </row>
    <row r="413" spans="1:9" ht="24.95" customHeight="1">
      <c r="A413" s="296">
        <v>3</v>
      </c>
      <c r="B413" s="297"/>
      <c r="C413" s="298"/>
      <c r="D413" s="23" t="s">
        <v>79</v>
      </c>
      <c r="E413" s="24">
        <f>E414+E415</f>
        <v>0</v>
      </c>
      <c r="F413" s="24">
        <f t="shared" ref="F413" si="44">F414+F415</f>
        <v>0</v>
      </c>
      <c r="G413" s="24"/>
    </row>
    <row r="414" spans="1:9" ht="24.95" customHeight="1">
      <c r="A414" s="287">
        <v>31</v>
      </c>
      <c r="B414" s="288"/>
      <c r="C414" s="289"/>
      <c r="D414" s="25" t="s">
        <v>80</v>
      </c>
      <c r="E414" s="26"/>
      <c r="F414" s="26"/>
      <c r="G414" s="27" t="e">
        <f t="shared" si="42"/>
        <v>#DIV/0!</v>
      </c>
    </row>
    <row r="415" spans="1:9" ht="24.95" customHeight="1">
      <c r="A415" s="287">
        <v>32</v>
      </c>
      <c r="B415" s="288"/>
      <c r="C415" s="289"/>
      <c r="D415" s="25" t="s">
        <v>188</v>
      </c>
      <c r="E415" s="26"/>
      <c r="F415" s="26"/>
      <c r="G415" s="27" t="e">
        <f t="shared" si="42"/>
        <v>#DIV/0!</v>
      </c>
    </row>
    <row r="416" spans="1:9" ht="24.95" customHeight="1">
      <c r="A416" s="290" t="s">
        <v>236</v>
      </c>
      <c r="B416" s="291"/>
      <c r="C416" s="292"/>
      <c r="D416" s="19" t="s">
        <v>237</v>
      </c>
      <c r="E416" s="20">
        <f>E418</f>
        <v>0</v>
      </c>
      <c r="F416" s="20">
        <f>F418</f>
        <v>0</v>
      </c>
      <c r="G416" s="20"/>
    </row>
    <row r="417" spans="1:9" s="3" customFormat="1" ht="24.95" customHeight="1">
      <c r="A417" s="293" t="s">
        <v>170</v>
      </c>
      <c r="B417" s="294"/>
      <c r="C417" s="295"/>
      <c r="D417" s="21" t="s">
        <v>65</v>
      </c>
      <c r="E417" s="22">
        <f>E418</f>
        <v>0</v>
      </c>
      <c r="F417" s="22">
        <f>F418</f>
        <v>0</v>
      </c>
      <c r="G417" s="22" t="e">
        <f t="shared" si="42"/>
        <v>#DIV/0!</v>
      </c>
      <c r="I417" s="37"/>
    </row>
    <row r="418" spans="1:9" ht="24.95" customHeight="1">
      <c r="A418" s="296">
        <v>3</v>
      </c>
      <c r="B418" s="297"/>
      <c r="C418" s="298"/>
      <c r="D418" s="23" t="s">
        <v>79</v>
      </c>
      <c r="E418" s="24">
        <f>E419+E426</f>
        <v>0</v>
      </c>
      <c r="F418" s="24">
        <v>0</v>
      </c>
      <c r="G418" s="24"/>
    </row>
    <row r="419" spans="1:9" ht="24.95" customHeight="1">
      <c r="A419" s="287">
        <v>31</v>
      </c>
      <c r="B419" s="288"/>
      <c r="C419" s="289"/>
      <c r="D419" s="25" t="s">
        <v>80</v>
      </c>
      <c r="E419" s="26">
        <v>0</v>
      </c>
      <c r="F419" s="26">
        <f>F420+F424+F422</f>
        <v>0</v>
      </c>
      <c r="G419" s="27" t="e">
        <f t="shared" si="42"/>
        <v>#DIV/0!</v>
      </c>
    </row>
    <row r="420" spans="1:9" ht="24.95" customHeight="1">
      <c r="A420" s="284">
        <v>311</v>
      </c>
      <c r="B420" s="285"/>
      <c r="C420" s="286"/>
      <c r="D420" s="181" t="s">
        <v>81</v>
      </c>
      <c r="E420" s="24"/>
      <c r="F420" s="29">
        <f>F421</f>
        <v>0</v>
      </c>
      <c r="G420" s="30"/>
    </row>
    <row r="421" spans="1:9" ht="24.95" customHeight="1">
      <c r="A421" s="281">
        <v>3111</v>
      </c>
      <c r="B421" s="282"/>
      <c r="C421" s="283"/>
      <c r="D421" s="181" t="s">
        <v>82</v>
      </c>
      <c r="E421" s="24"/>
      <c r="F421" s="24">
        <v>0</v>
      </c>
      <c r="G421" s="30"/>
    </row>
    <row r="422" spans="1:9" ht="24.95" customHeight="1">
      <c r="A422" s="284">
        <v>312</v>
      </c>
      <c r="B422" s="285"/>
      <c r="C422" s="286"/>
      <c r="D422" s="181" t="s">
        <v>83</v>
      </c>
      <c r="E422" s="24"/>
      <c r="F422" s="29">
        <f>F423</f>
        <v>0</v>
      </c>
      <c r="G422" s="30"/>
    </row>
    <row r="423" spans="1:9" ht="24.95" customHeight="1">
      <c r="A423" s="281">
        <v>3121</v>
      </c>
      <c r="B423" s="282"/>
      <c r="C423" s="283"/>
      <c r="D423" s="181" t="s">
        <v>83</v>
      </c>
      <c r="E423" s="24"/>
      <c r="F423" s="24">
        <v>0</v>
      </c>
      <c r="G423" s="30"/>
    </row>
    <row r="424" spans="1:9" ht="24.95" customHeight="1">
      <c r="A424" s="284">
        <v>313</v>
      </c>
      <c r="B424" s="285"/>
      <c r="C424" s="286"/>
      <c r="D424" s="181" t="s">
        <v>84</v>
      </c>
      <c r="E424" s="24"/>
      <c r="F424" s="29">
        <f>F425</f>
        <v>0</v>
      </c>
      <c r="G424" s="30"/>
    </row>
    <row r="425" spans="1:9" ht="24.95" customHeight="1">
      <c r="A425" s="281">
        <v>3132</v>
      </c>
      <c r="B425" s="282"/>
      <c r="C425" s="283"/>
      <c r="D425" s="181" t="s">
        <v>85</v>
      </c>
      <c r="E425" s="24"/>
      <c r="F425" s="24">
        <v>0</v>
      </c>
      <c r="G425" s="30"/>
    </row>
    <row r="426" spans="1:9" ht="24.95" customHeight="1">
      <c r="A426" s="287">
        <v>32</v>
      </c>
      <c r="B426" s="288"/>
      <c r="C426" s="289"/>
      <c r="D426" s="25" t="s">
        <v>86</v>
      </c>
      <c r="E426" s="26">
        <v>0</v>
      </c>
      <c r="F426" s="26">
        <f>F427+F430+F432</f>
        <v>0</v>
      </c>
      <c r="G426" s="27" t="e">
        <f t="shared" ref="G426" si="45">(F426/E426)*100</f>
        <v>#DIV/0!</v>
      </c>
    </row>
    <row r="427" spans="1:9" ht="24.95" customHeight="1">
      <c r="A427" s="284">
        <v>321</v>
      </c>
      <c r="B427" s="285"/>
      <c r="C427" s="286"/>
      <c r="D427" s="181" t="s">
        <v>87</v>
      </c>
      <c r="E427" s="24"/>
      <c r="F427" s="29">
        <f>F429+F428</f>
        <v>0</v>
      </c>
      <c r="G427" s="30"/>
    </row>
    <row r="428" spans="1:9" ht="24.95" customHeight="1">
      <c r="A428" s="281">
        <v>3211</v>
      </c>
      <c r="B428" s="282"/>
      <c r="C428" s="283"/>
      <c r="D428" s="181" t="s">
        <v>88</v>
      </c>
      <c r="E428" s="24"/>
      <c r="F428" s="24">
        <v>0</v>
      </c>
      <c r="G428" s="30"/>
    </row>
    <row r="429" spans="1:9" ht="24.95" customHeight="1">
      <c r="A429" s="281">
        <v>3212</v>
      </c>
      <c r="B429" s="282"/>
      <c r="C429" s="283"/>
      <c r="D429" s="181" t="s">
        <v>89</v>
      </c>
      <c r="E429" s="24"/>
      <c r="F429" s="24">
        <v>0</v>
      </c>
      <c r="G429" s="30"/>
    </row>
    <row r="430" spans="1:9" ht="24.95" customHeight="1">
      <c r="A430" s="284">
        <v>322</v>
      </c>
      <c r="B430" s="285"/>
      <c r="C430" s="286"/>
      <c r="D430" s="181" t="s">
        <v>92</v>
      </c>
      <c r="E430" s="29"/>
      <c r="F430" s="29">
        <f>F431</f>
        <v>0</v>
      </c>
      <c r="G430" s="22"/>
    </row>
    <row r="431" spans="1:9" ht="24.95" customHeight="1">
      <c r="A431" s="281">
        <v>3221</v>
      </c>
      <c r="B431" s="282"/>
      <c r="C431" s="283"/>
      <c r="D431" s="181" t="s">
        <v>93</v>
      </c>
      <c r="E431" s="24"/>
      <c r="F431" s="24">
        <v>0</v>
      </c>
      <c r="G431" s="22"/>
    </row>
    <row r="432" spans="1:9" ht="24.95" customHeight="1">
      <c r="A432" s="284">
        <v>323</v>
      </c>
      <c r="B432" s="285"/>
      <c r="C432" s="286"/>
      <c r="D432" s="181" t="s">
        <v>99</v>
      </c>
      <c r="E432" s="29"/>
      <c r="F432" s="29">
        <f>F433</f>
        <v>0</v>
      </c>
      <c r="G432" s="22"/>
    </row>
    <row r="433" spans="1:7" ht="24.95" customHeight="1">
      <c r="A433" s="281">
        <v>3237</v>
      </c>
      <c r="B433" s="282"/>
      <c r="C433" s="283"/>
      <c r="D433" s="181" t="s">
        <v>105</v>
      </c>
      <c r="E433" s="24"/>
      <c r="F433" s="24">
        <v>0</v>
      </c>
      <c r="G433" s="22"/>
    </row>
  </sheetData>
  <mergeCells count="425">
    <mergeCell ref="A1:H1"/>
    <mergeCell ref="A3:G3"/>
    <mergeCell ref="D4:F4"/>
    <mergeCell ref="A7:D7"/>
    <mergeCell ref="A8:D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71:C71"/>
    <mergeCell ref="A72:C72"/>
    <mergeCell ref="A73:C73"/>
    <mergeCell ref="A74:C74"/>
    <mergeCell ref="A75:C75"/>
    <mergeCell ref="A76:C76"/>
    <mergeCell ref="A77:C77"/>
    <mergeCell ref="A60:C60"/>
    <mergeCell ref="A61:C61"/>
    <mergeCell ref="A62:C62"/>
    <mergeCell ref="A64:C64"/>
    <mergeCell ref="A65:C65"/>
    <mergeCell ref="A66:C66"/>
    <mergeCell ref="A67:C67"/>
    <mergeCell ref="A68:C68"/>
    <mergeCell ref="A69:C69"/>
    <mergeCell ref="A70:C70"/>
    <mergeCell ref="A63:C63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9:C109"/>
    <mergeCell ref="A110:C110"/>
    <mergeCell ref="A111:C111"/>
    <mergeCell ref="A112:C112"/>
    <mergeCell ref="A113:C113"/>
    <mergeCell ref="A114:C114"/>
    <mergeCell ref="A116:C116"/>
    <mergeCell ref="A117:C117"/>
    <mergeCell ref="A119:C119"/>
    <mergeCell ref="A121:C121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2:C132"/>
    <mergeCell ref="A133:C133"/>
    <mergeCell ref="A134:C134"/>
    <mergeCell ref="A135:C135"/>
    <mergeCell ref="A136:C136"/>
    <mergeCell ref="A137:C137"/>
    <mergeCell ref="A131:C131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A347:C347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  <mergeCell ref="A357:C357"/>
    <mergeCell ref="A358:C358"/>
    <mergeCell ref="A359:C359"/>
    <mergeCell ref="A360:C360"/>
    <mergeCell ref="A361:C361"/>
    <mergeCell ref="A362:C362"/>
    <mergeCell ref="A363:C363"/>
    <mergeCell ref="A364:C364"/>
    <mergeCell ref="A365:C365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A382:C382"/>
    <mergeCell ref="A383:C383"/>
    <mergeCell ref="A384:C384"/>
    <mergeCell ref="A385:C385"/>
    <mergeCell ref="A386:C386"/>
    <mergeCell ref="A387:C387"/>
    <mergeCell ref="A388:C388"/>
    <mergeCell ref="A389:C389"/>
    <mergeCell ref="A390:C390"/>
    <mergeCell ref="A391:C391"/>
    <mergeCell ref="A392:C392"/>
    <mergeCell ref="A393:C393"/>
    <mergeCell ref="A394:C394"/>
    <mergeCell ref="A395:C395"/>
    <mergeCell ref="A396:C396"/>
    <mergeCell ref="A397:C397"/>
    <mergeCell ref="A398:C398"/>
    <mergeCell ref="A399:C399"/>
    <mergeCell ref="A400:C400"/>
    <mergeCell ref="A401:C401"/>
    <mergeCell ref="A402:C402"/>
    <mergeCell ref="A403:C403"/>
    <mergeCell ref="A404:C404"/>
    <mergeCell ref="A421:C421"/>
    <mergeCell ref="A422:C422"/>
    <mergeCell ref="A405:C405"/>
    <mergeCell ref="A406:C406"/>
    <mergeCell ref="A407:C407"/>
    <mergeCell ref="A408:C408"/>
    <mergeCell ref="A409:C409"/>
    <mergeCell ref="A410:C410"/>
    <mergeCell ref="A411:C411"/>
    <mergeCell ref="A412:C412"/>
    <mergeCell ref="A413:C413"/>
    <mergeCell ref="H63:J63"/>
    <mergeCell ref="H60:J60"/>
    <mergeCell ref="A318:C318"/>
    <mergeCell ref="A319:C319"/>
    <mergeCell ref="A320:C320"/>
    <mergeCell ref="A321:C321"/>
    <mergeCell ref="A432:C432"/>
    <mergeCell ref="A433:C433"/>
    <mergeCell ref="A423:C423"/>
    <mergeCell ref="A424:C424"/>
    <mergeCell ref="A425:C425"/>
    <mergeCell ref="A426:C426"/>
    <mergeCell ref="A427:C427"/>
    <mergeCell ref="A428:C428"/>
    <mergeCell ref="A429:C429"/>
    <mergeCell ref="A430:C430"/>
    <mergeCell ref="A431:C431"/>
    <mergeCell ref="A414:C414"/>
    <mergeCell ref="A415:C415"/>
    <mergeCell ref="A416:C416"/>
    <mergeCell ref="A417:C417"/>
    <mergeCell ref="A418:C418"/>
    <mergeCell ref="A419:C419"/>
    <mergeCell ref="A420:C420"/>
  </mergeCells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2025-03-19T09:10:00Z</cp:lastPrinted>
  <dcterms:created xsi:type="dcterms:W3CDTF">2022-08-12T12:51:00Z</dcterms:created>
  <dcterms:modified xsi:type="dcterms:W3CDTF">2025-07-28T09:01:14Z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8A70427DDF09462182C5F613F7EBC9A5_12</vt:lpwstr>
  </property>
  <property fmtid="{D5CDD505-2E9C-101B-9397-08002B2CF9AE}" pid="3" name="KSOProductBuildVer">
    <vt:lpwstr>1033-12.2.0.20782</vt:lpwstr>
  </property>
</Properties>
</file>