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00" activeTab="3"/>
  </bookViews>
  <sheets>
    <sheet name="SAŽETAK" sheetId="8" r:id="rId1"/>
    <sheet name=" Račun prihoda i rashoda" sheetId="3" r:id="rId2"/>
    <sheet name=" Račun prihoda i rashoda po eko" sheetId="9" r:id="rId3"/>
    <sheet name="Prihodi i rashodi po izvorima" sheetId="11" r:id="rId4"/>
    <sheet name="Rashodi prema funkcijskoj kl" sheetId="5" r:id="rId5"/>
    <sheet name="POSEBNI DIO" sheetId="7" r:id="rId6"/>
    <sheet name="List2" sheetId="2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<sst xmlns="http://schemas.openxmlformats.org/spreadsheetml/2006/main" count="571" uniqueCount="179">
  <si>
    <t>PRIJEDLOG FINANCIJSKOG PLANA OSNOVNE ŠKOLE PETRA PRERADOVIĆA
ZA 2026. I PROJEKCIJA ZA 2027. I 2028. GODINU</t>
  </si>
  <si>
    <t>I. OPĆI DIO</t>
  </si>
  <si>
    <t>A) SAŽETAK RAČUNA PRIHODA I RASHODA</t>
  </si>
  <si>
    <t>EUR</t>
  </si>
  <si>
    <t>Izvršenje 2024.*</t>
  </si>
  <si>
    <t>Plan 2025.</t>
  </si>
  <si>
    <t>Proračun za 2026.</t>
  </si>
  <si>
    <t>Projekcija proračuna
za 2027.</t>
  </si>
  <si>
    <t>Projekcija proračuna
za 2028.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</si>
  <si>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</si>
  <si>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</si>
  <si>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</si>
  <si>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</si>
  <si>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</si>
  <si>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</si>
  <si>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</si>
  <si>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</si>
  <si>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</si>
  <si>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</si>
  <si>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</si>
  <si>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</si>
  <si>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</si>
  <si>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</si>
  <si>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</si>
  <si>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</si>
  <si>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</si>
  <si>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</si>
  <si>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</si>
  <si>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>* Napomena: Iznosi u stupcima Izvršenje 2022. preračunavaju se iz kuna u eure prema fiksnom tečaju konverzije (1 EUR=7,53450 kuna) i po pravilima za preračunavanje i zaokruživanje.</t>
  </si>
  <si>
    <t>*** Napomena: Redak UKUPAN DONOS VIŠKA/MANJKA IZ PRETHODNE(IH) GODINA služi kao informacija i ne uzima se u obzir kod uravnoteženja proračuna, već se proračun uravnotežuje retkom VIŠAK/MANJAK IZ PRETHODNE(IH) GODINE KOJI ĆE SE POKRITI/RASPOREDITI.</t>
  </si>
  <si>
    <t>PRIJEDLOG FINANCIJSKOG PLANA  OSNOVNE ŠKOLE PETRA PRERADOVIĆA
ZA 2026. I PROJEKCIJA ZA 2027. I 2028. GODINU</t>
  </si>
  <si>
    <t xml:space="preserve">A. RAČUN PRIHODA I RASHODA </t>
  </si>
  <si>
    <t>PRIHODI POSLOVANJA PO EKONOMSKOJ KLASIFIKACIJI I IZVORIMA FINANCIRANJA</t>
  </si>
  <si>
    <t>Razred</t>
  </si>
  <si>
    <t>Skupina</t>
  </si>
  <si>
    <t>Izvor</t>
  </si>
  <si>
    <t>Naziv prihoda</t>
  </si>
  <si>
    <t>Izvršenje 2024.</t>
  </si>
  <si>
    <t>Plan za 2025.</t>
  </si>
  <si>
    <t>Plan za 2026.</t>
  </si>
  <si>
    <t>Projekcija 
za 2027.</t>
  </si>
  <si>
    <t>Projekcija 
za 2028.</t>
  </si>
  <si>
    <t>Prihodi poslovanja</t>
  </si>
  <si>
    <t>Pomoći iz inozemstva i od subjekata unutar općeg proračuna</t>
  </si>
  <si>
    <t>57/5011</t>
  </si>
  <si>
    <t>Pomoći</t>
  </si>
  <si>
    <t>54/56</t>
  </si>
  <si>
    <t>EU Fondovi</t>
  </si>
  <si>
    <t>Tekuće pomoći</t>
  </si>
  <si>
    <t>Prihodi od imovine</t>
  </si>
  <si>
    <t>Vlastiti prihodi</t>
  </si>
  <si>
    <t>Prihodi od upravnih i administrativnih pristojbi, pristojbi po posebnim propisima i naknada</t>
  </si>
  <si>
    <t>41/43</t>
  </si>
  <si>
    <t>Prihodi za posebne namjene</t>
  </si>
  <si>
    <t xml:space="preserve">Prihodi od prodaje proizvoda i robe te pruženih usluga, prihodi od donacija </t>
  </si>
  <si>
    <t>Donacije</t>
  </si>
  <si>
    <t>Prihodi iz nadležnog proračuna i od HZZO-a temeljem ugovornih obveza</t>
  </si>
  <si>
    <t>Opći prihodi i primici</t>
  </si>
  <si>
    <t>Kazne, upravne mjere i ostali prihodi</t>
  </si>
  <si>
    <t xml:space="preserve">                                   MANJAK POKRIVEN TEKUĆIM PRIHODIMA</t>
  </si>
  <si>
    <t>Naziv rashoda</t>
  </si>
  <si>
    <t>Vlastiti izvori</t>
  </si>
  <si>
    <t>Manjak prihoda poslovanja</t>
  </si>
  <si>
    <t>Pomoći Projekt prehrane</t>
  </si>
  <si>
    <t>5402/56</t>
  </si>
  <si>
    <t>VIŠAK KORIŠTEN ZA POKRIĆE RASHODA</t>
  </si>
  <si>
    <t>Višak prihoda poslovanja</t>
  </si>
  <si>
    <t xml:space="preserve">Vlastiti prihodi </t>
  </si>
  <si>
    <t>PROJEKTI</t>
  </si>
  <si>
    <t>EU projekti</t>
  </si>
  <si>
    <t>RASHODI POSLOVANJA PO EKONOMSKOJ KLASIFIKACIJI I IZVORIMA FINANCIRANJA</t>
  </si>
  <si>
    <t>Rashodi poslovanja</t>
  </si>
  <si>
    <t>Rashodi za zaposlene</t>
  </si>
  <si>
    <t>Vlastiti prihodi - višak</t>
  </si>
  <si>
    <t>51/5012</t>
  </si>
  <si>
    <t>Materijalni rashodi</t>
  </si>
  <si>
    <t>Prihodi za posebne namjene - višak</t>
  </si>
  <si>
    <t>Projekti - višak</t>
  </si>
  <si>
    <t>Pomoći - višak</t>
  </si>
  <si>
    <t>Donacije - višak</t>
  </si>
  <si>
    <t>Financijski rashodi</t>
  </si>
  <si>
    <t>Naknade građanima i kućanstvima na temelju osiguranja i druge naknade</t>
  </si>
  <si>
    <t>Ostale tekuće donacije u naravi</t>
  </si>
  <si>
    <t>Rashodi za nabavu nefinancijske imovine</t>
  </si>
  <si>
    <t>Rashodi za nabavu proizvedene dugotrajne imovine</t>
  </si>
  <si>
    <t>Rashodi za dodatna ulaganja na nefinancijskoj imovini</t>
  </si>
  <si>
    <t>PRIJEDLOG FINANCIJSKOG PLANA OSNOVNE ŠKOLE PETRA PRERADOVIĆA 
ZA 2026. I PROJEKCIJA ZA 2027. I 2028. GODINU</t>
  </si>
  <si>
    <t>PRIHODI POSLOVANJA PREMA EKONOMSKOJ KLASIFIKACIJI</t>
  </si>
  <si>
    <t>RASHODI POSLOVANJA PREMA EKONOMSKOJ KLASIFIKACIJI</t>
  </si>
  <si>
    <t>A. RAČUN PRIHODA I RASHODA</t>
  </si>
  <si>
    <t>PRIHODI POSLOVANJA  PREMA IZVORIMA FINANCIRANJA</t>
  </si>
  <si>
    <t>Brojčana oznaka i naziv</t>
  </si>
  <si>
    <t>11 Opći prihodi i primici</t>
  </si>
  <si>
    <t>31 Vlastiti prihodi</t>
  </si>
  <si>
    <t>41 Prihodi za posebne namjene/43</t>
  </si>
  <si>
    <t>5402 EU Fondovi/56</t>
  </si>
  <si>
    <t>57 Pomoći/5011</t>
  </si>
  <si>
    <t>51 Tekuće pomoći5012</t>
  </si>
  <si>
    <t>61 Donacije</t>
  </si>
  <si>
    <t>RASHODI POSLOVANJA  PREMA IZVORIMA FINANCIRANJA</t>
  </si>
  <si>
    <t>9231 Vlastiti prihodi - višak</t>
  </si>
  <si>
    <t>9241 Prihodi za posebne namjene - višak</t>
  </si>
  <si>
    <t>51 Tekuće pomoći/5012</t>
  </si>
  <si>
    <t>9257 Pomoći - višak</t>
  </si>
  <si>
    <t>925402 EU projekti - višak</t>
  </si>
  <si>
    <t>RASHODI PREMA FUNKCIJSKOJ KLASIFIKACIJI</t>
  </si>
  <si>
    <t>BROJČANA OZNAKA I NAZIV</t>
  </si>
  <si>
    <t>UKUPNI RASHODI</t>
  </si>
  <si>
    <t>09 Obrazovanje</t>
  </si>
  <si>
    <t>0912 Osnovno obrazovanje</t>
  </si>
  <si>
    <t>096 Dodatne usluge u obrazovanju</t>
  </si>
  <si>
    <t>II. POSEBNI DIO</t>
  </si>
  <si>
    <t>Šifra</t>
  </si>
  <si>
    <t xml:space="preserve">Naziv </t>
  </si>
  <si>
    <t xml:space="preserve">PROGRAM 1012 </t>
  </si>
  <si>
    <t>Osnovnoškolsko obrazovanje</t>
  </si>
  <si>
    <t>Aktivnost 1012-01</t>
  </si>
  <si>
    <t xml:space="preserve"> Materijalni rashodi škola</t>
  </si>
  <si>
    <t>Izvor financiranja 11</t>
  </si>
  <si>
    <t xml:space="preserve">Aktivnost 1012-02 </t>
  </si>
  <si>
    <t>Financijski rashodi škola</t>
  </si>
  <si>
    <t xml:space="preserve">Kapitalni projekt 1012-03 </t>
  </si>
  <si>
    <t>Opremanje škola</t>
  </si>
  <si>
    <t>Izvor financiranja 51/5012</t>
  </si>
  <si>
    <t>Kapitalni projekt 1012-04</t>
  </si>
  <si>
    <t>Rashodi za dodatna ulaganja na školama</t>
  </si>
  <si>
    <t>Aktivnost 1012-05</t>
  </si>
  <si>
    <t>Rashodi za zaposlene i materijalni rashodi škola-IZVANSTANDARD</t>
  </si>
  <si>
    <t>Kapitalni projekt 1012-07</t>
  </si>
  <si>
    <t>Opremanje škola-IZVANSTANDARD</t>
  </si>
  <si>
    <t>Kapitalni projekt 1012-08</t>
  </si>
  <si>
    <t>Rashodi za dodatna ulaganja-IZVANSTANDARD</t>
  </si>
  <si>
    <t>Aktivnost 1012-09</t>
  </si>
  <si>
    <t>Vlastiti i namjenski prihodi škola - rashodi za zaposlene</t>
  </si>
  <si>
    <t>Izvor financiranja 31</t>
  </si>
  <si>
    <t xml:space="preserve">Rashodi za zaposlene </t>
  </si>
  <si>
    <t>Izvor financiranja 9231</t>
  </si>
  <si>
    <t>Izvor financiranja 41/43</t>
  </si>
  <si>
    <t xml:space="preserve">Prihodi za posebne namjene </t>
  </si>
  <si>
    <t>Izvor financiranja 57/5011</t>
  </si>
  <si>
    <t>Pomoći MZO rashodi za zaposlene</t>
  </si>
  <si>
    <t>Izvor financiranja 61</t>
  </si>
  <si>
    <t>Rashodi za zaposlene voditelje ŠSD</t>
  </si>
  <si>
    <t>Aktivnost 1012-10</t>
  </si>
  <si>
    <t>Vlastiti i namjenski prihodi škola - materijalni rashodi</t>
  </si>
  <si>
    <t>Materijalni rashodi (najam dvorane, uz maraška, ost prih)</t>
  </si>
  <si>
    <t xml:space="preserve">Naknade građanima i kućanstvima na temelju osiguranja i druge naknade </t>
  </si>
  <si>
    <t>Izvor financiranja 9241</t>
  </si>
  <si>
    <t>Izvor financiranja 5402/56</t>
  </si>
  <si>
    <t>Izvor financiranja 9257</t>
  </si>
  <si>
    <t>Izvor financiranja 925402</t>
  </si>
  <si>
    <t>EU projekti-višak</t>
  </si>
  <si>
    <t>Aktivnost 1012-11</t>
  </si>
  <si>
    <t>Vlastiti i namjenski prihodi škola - financijski rashodi</t>
  </si>
  <si>
    <t>Aktivnost 1012-12</t>
  </si>
  <si>
    <t>Vlastiti i namjenski prihodi škola - opremanje škola</t>
  </si>
  <si>
    <t>Projekti</t>
  </si>
  <si>
    <t>Aktivnost 1012-13</t>
  </si>
  <si>
    <t>Vlastiti i namjenski prihodi škola-dodatna ulaganja na imovini</t>
  </si>
  <si>
    <t>Rashodi za dodatna ulaganja</t>
  </si>
  <si>
    <t>PROGRAM 1013</t>
  </si>
  <si>
    <t>Izvanstandardni progami u školama</t>
  </si>
  <si>
    <t>Aktivnost 1013-04</t>
  </si>
  <si>
    <t>Izvanškolske aktivnosti</t>
  </si>
  <si>
    <t>Aktivnost 1013-06</t>
  </si>
  <si>
    <t>Produženi boravak</t>
  </si>
  <si>
    <t>Materijalni rashodi - prijevoz</t>
  </si>
  <si>
    <t>Aktivnost 1013-07</t>
  </si>
  <si>
    <t>Financiranje nabave drugih obrazovnih materijala - radne bilježnice</t>
  </si>
  <si>
    <t>Aktivnost 1013-13</t>
  </si>
  <si>
    <t>Prehrana učenika u osnovnim školama  i Šk. shema</t>
  </si>
  <si>
    <t>Izvor financiranja 54/56</t>
  </si>
  <si>
    <t>Aktivnost 1013-14</t>
  </si>
  <si>
    <t>Pomoćnici u nastavi - Škola puna mogućnosti 6</t>
  </si>
  <si>
    <t>Materijalni rashodi - prijevoz + sl. putovanja</t>
  </si>
  <si>
    <t>Aktivnost 1013-23</t>
  </si>
  <si>
    <t>Pomoćnici u nastavi - Škola puna mogućnosti 7</t>
  </si>
  <si>
    <t>NAZIV PROGRAMA</t>
  </si>
  <si>
    <t>Pomoćnici u nastavi-Škola puna mogućnosti 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</si>
</sst>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4" formatCode="_(&quot;$&quot;* #,##0.00_);_(&quot;$&quot;* \(#,##0.00\);_(&quot;$&quot;* &quot;-&quot;??_);_(@_)"/>
    <numFmt numFmtId="176" formatCode="_-* #,##0.00_-;\-* #,##0.00_-;_-* &quot;-&quot;??_-;_-@_-"/>
    <numFmt numFmtId="177" formatCode="_ * #,##0_ ;_ * \-#,##0_ ;_ * &quot;-&quot;_ ;_ @_ "/>
    <numFmt numFmtId="178" formatCode="_-* #,##0\ &quot;kn&quot;_-;\-* #,##0\ &quot;kn&quot;_-;_-* &quot;-&quot;\ &quot;kn&quot;_-;_-@_-"/>
    <numFmt numFmtId="179" formatCode="_-* #,##0.00\ _k_n_-;\-* #,##0.00\ _k_n_-;_-* &quot;-&quot;??\ _k_n_-;_-@_-"/>
    <numFmt numFmtId="180" formatCode="#,##0.00\ [$EUR]"/>
    <numFmt numFmtId="181" formatCode="_-* #,##0.000_-;\-* #,##0.000_-;_-* &quot;-&quot;??_-;_-@_-"/>
    <numFmt numFmtId="182" formatCode="0.00_ "/>
    <numFmt numFmtId="183" formatCode="_-* #,##0.00\ &quot;kn&quot;_-;\-* #,##0.00\ &quot;kn&quot;_-;_-* &quot;-&quot;??\ &quot;kn&quot;_-;_-@_-"/>
  </numFmts>
  <fonts count="67">
    <font>
      <sz val="11"/>
      <color theme="1"/>
      <name val="Calibri"/>
      <charset val="238"/>
      <scheme val="minor"/>
    </font>
    <font>
      <sz val="10"/>
      <color theme="8" tint="-0.249977111117893"/>
      <name val="Calibri"/>
      <charset val="238"/>
      <scheme val="minor"/>
    </font>
    <font>
      <sz val="11"/>
      <color theme="8" tint="-0.249977111117893"/>
      <name val="Calibri"/>
      <charset val="238"/>
      <scheme val="minor"/>
    </font>
    <font>
      <sz val="11"/>
      <color theme="7"/>
      <name val="Calibri"/>
      <charset val="238"/>
      <scheme val="minor"/>
    </font>
    <font>
      <i/>
      <sz val="10"/>
      <color theme="8" tint="-0.249977111117893"/>
      <name val="Calibri"/>
      <charset val="238"/>
      <scheme val="minor"/>
    </font>
    <font>
      <sz val="10"/>
      <color theme="1"/>
      <name val="Calibri"/>
      <charset val="238"/>
      <scheme val="minor"/>
    </font>
    <font>
      <i/>
      <sz val="11"/>
      <color theme="4"/>
      <name val="Calibri"/>
      <charset val="238"/>
      <scheme val="minor"/>
    </font>
    <font>
      <b/>
      <sz val="12"/>
      <color indexed="8"/>
      <name val="Arial"/>
      <charset val="238"/>
    </font>
    <font>
      <b/>
      <sz val="14"/>
      <color indexed="8"/>
      <name val="Arial"/>
      <charset val="238"/>
    </font>
    <font>
      <sz val="10"/>
      <color indexed="8"/>
      <name val="Arial"/>
      <charset val="238"/>
    </font>
    <font>
      <sz val="12"/>
      <color theme="1"/>
      <name val="Calibri"/>
      <charset val="238"/>
      <scheme val="minor"/>
    </font>
    <font>
      <i/>
      <sz val="10"/>
      <color indexed="8"/>
      <name val="Arial"/>
      <charset val="238"/>
    </font>
    <font>
      <b/>
      <sz val="10"/>
      <color indexed="8"/>
      <name val="Arial"/>
      <charset val="238"/>
    </font>
    <font>
      <i/>
      <sz val="10"/>
      <color theme="8" tint="-0.249977111117893"/>
      <name val="Arial"/>
      <charset val="238"/>
    </font>
    <font>
      <i/>
      <sz val="12"/>
      <color theme="8" tint="-0.249977111117893"/>
      <name val="Arial"/>
      <charset val="238"/>
    </font>
    <font>
      <sz val="12"/>
      <color indexed="8"/>
      <name val="Arial"/>
      <charset val="238"/>
    </font>
    <font>
      <i/>
      <sz val="10"/>
      <color theme="4" tint="-0.25"/>
      <name val="Arial"/>
      <charset val="238"/>
    </font>
    <font>
      <i/>
      <sz val="12"/>
      <color theme="4" tint="-0.25"/>
      <name val="Arial"/>
      <charset val="238"/>
    </font>
    <font>
      <sz val="10"/>
      <name val="Arial"/>
      <charset val="238"/>
    </font>
    <font>
      <sz val="12"/>
      <name val="Arial"/>
      <charset val="238"/>
    </font>
    <font>
      <b/>
      <sz val="10"/>
      <color theme="1"/>
      <name val="Arial"/>
      <charset val="238"/>
    </font>
    <font>
      <b/>
      <sz val="10"/>
      <color theme="7"/>
      <name val="Arial"/>
      <charset val="238"/>
    </font>
    <font>
      <b/>
      <sz val="12"/>
      <color theme="1"/>
      <name val="Arial"/>
      <charset val="238"/>
    </font>
    <font>
      <i/>
      <sz val="10"/>
      <color theme="4"/>
      <name val="Arial"/>
      <charset val="238"/>
    </font>
    <font>
      <i/>
      <sz val="12"/>
      <color theme="4"/>
      <name val="Arial"/>
      <charset val="238"/>
    </font>
    <font>
      <sz val="10"/>
      <color theme="1"/>
      <name val="Arial"/>
      <charset val="238"/>
    </font>
    <font>
      <b/>
      <sz val="10"/>
      <name val="Arial"/>
      <charset val="238"/>
    </font>
    <font>
      <b/>
      <sz val="12"/>
      <name val="Arial"/>
      <charset val="238"/>
    </font>
    <font>
      <sz val="12"/>
      <color theme="1"/>
      <name val="Arial"/>
      <charset val="238"/>
    </font>
    <font>
      <i/>
      <sz val="12"/>
      <color theme="4" tint="-0.499984740745262"/>
      <name val="Arial"/>
      <charset val="238"/>
    </font>
    <font>
      <sz val="12"/>
      <color theme="8" tint="-0.249977111117893"/>
      <name val="Arial"/>
      <charset val="238"/>
    </font>
    <font>
      <i/>
      <sz val="8"/>
      <color theme="4"/>
      <name val="Arial"/>
      <charset val="238"/>
    </font>
    <font>
      <sz val="8"/>
      <color indexed="8"/>
      <name val="Arial"/>
      <charset val="238"/>
    </font>
    <font>
      <b/>
      <i/>
      <sz val="10"/>
      <color indexed="8"/>
      <name val="Arial"/>
      <charset val="238"/>
    </font>
    <font>
      <i/>
      <sz val="12"/>
      <color indexed="8"/>
      <name val="Arial"/>
      <charset val="238"/>
    </font>
    <font>
      <i/>
      <sz val="10"/>
      <name val="Arial"/>
      <charset val="238"/>
    </font>
    <font>
      <b/>
      <sz val="11"/>
      <color theme="1"/>
      <name val="Calibri"/>
      <charset val="238"/>
      <scheme val="minor"/>
    </font>
    <font>
      <i/>
      <sz val="11"/>
      <color theme="1"/>
      <name val="Calibri"/>
      <charset val="238"/>
      <scheme val="minor"/>
    </font>
    <font>
      <b/>
      <i/>
      <sz val="10"/>
      <name val="Arial"/>
      <charset val="238"/>
    </font>
    <font>
      <i/>
      <u/>
      <sz val="10"/>
      <name val="Arial"/>
      <charset val="238"/>
    </font>
    <font>
      <sz val="14"/>
      <color indexed="8"/>
      <name val="Arial"/>
      <charset val="238"/>
    </font>
    <font>
      <sz val="12"/>
      <name val="Calibri"/>
      <charset val="238"/>
      <scheme val="minor"/>
    </font>
    <font>
      <b/>
      <sz val="14"/>
      <name val="Arial"/>
      <charset val="238"/>
    </font>
    <font>
      <sz val="14"/>
      <name val="Arial"/>
      <charset val="238"/>
    </font>
    <font>
      <b/>
      <i/>
      <sz val="9"/>
      <color indexed="8"/>
      <name val="Arial"/>
      <charset val="238"/>
    </font>
    <font>
      <sz val="9"/>
      <color theme="1"/>
      <name val="Arial"/>
      <charset val="238"/>
    </font>
    <font>
      <b/>
      <sz val="10"/>
      <color theme="1"/>
      <name val="Calibri"/>
      <charset val="238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/>
    <xf numFmtId="44" fontId="47" fillId="0" borderId="0" applyFont="0" applyFill="0" applyBorder="0" applyAlignment="0" applyProtection="0">
      <alignment vertical="center"/>
    </xf>
    <xf numFmtId="9" fontId="47" fillId="0" borderId="0" applyFont="0" applyFill="0" applyBorder="0" applyAlignment="0" applyProtection="0">
      <alignment vertical="center"/>
    </xf>
    <xf numFmtId="177" fontId="47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47" fillId="11" borderId="6" applyNumberFormat="0" applyFont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53" fillId="0" borderId="7" applyNumberFormat="0" applyFill="0" applyAlignment="0" applyProtection="0">
      <alignment vertical="center"/>
    </xf>
    <xf numFmtId="0" fontId="54" fillId="0" borderId="7" applyNumberFormat="0" applyFill="0" applyAlignment="0" applyProtection="0">
      <alignment vertical="center"/>
    </xf>
    <xf numFmtId="0" fontId="55" fillId="0" borderId="8" applyNumberFormat="0" applyFill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12" borderId="9" applyNumberFormat="0" applyAlignment="0" applyProtection="0">
      <alignment vertical="center"/>
    </xf>
    <xf numFmtId="0" fontId="57" fillId="13" borderId="10" applyNumberFormat="0" applyAlignment="0" applyProtection="0">
      <alignment vertical="center"/>
    </xf>
    <xf numFmtId="0" fontId="58" fillId="13" borderId="9" applyNumberFormat="0" applyAlignment="0" applyProtection="0">
      <alignment vertical="center"/>
    </xf>
    <xf numFmtId="0" fontId="59" fillId="14" borderId="11" applyNumberFormat="0" applyAlignment="0" applyProtection="0">
      <alignment vertical="center"/>
    </xf>
    <xf numFmtId="0" fontId="60" fillId="0" borderId="12" applyNumberFormat="0" applyFill="0" applyAlignment="0" applyProtection="0">
      <alignment vertical="center"/>
    </xf>
    <xf numFmtId="0" fontId="61" fillId="0" borderId="13" applyNumberFormat="0" applyFill="0" applyAlignment="0" applyProtection="0">
      <alignment vertical="center"/>
    </xf>
    <xf numFmtId="0" fontId="62" fillId="15" borderId="0" applyNumberFormat="0" applyBorder="0" applyAlignment="0" applyProtection="0">
      <alignment vertical="center"/>
    </xf>
    <xf numFmtId="0" fontId="63" fillId="16" borderId="0" applyNumberFormat="0" applyBorder="0" applyAlignment="0" applyProtection="0">
      <alignment vertical="center"/>
    </xf>
    <xf numFmtId="0" fontId="64" fillId="17" borderId="0" applyNumberFormat="0" applyBorder="0" applyAlignment="0" applyProtection="0">
      <alignment vertical="center"/>
    </xf>
    <xf numFmtId="0" fontId="65" fillId="18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6" fillId="19" borderId="0" applyNumberFormat="0" applyBorder="0" applyAlignment="0" applyProtection="0">
      <alignment vertical="center"/>
    </xf>
    <xf numFmtId="0" fontId="65" fillId="20" borderId="0" applyNumberFormat="0" applyBorder="0" applyAlignment="0" applyProtection="0">
      <alignment vertical="center"/>
    </xf>
    <xf numFmtId="0" fontId="65" fillId="21" borderId="0" applyNumberFormat="0" applyBorder="0" applyAlignment="0" applyProtection="0">
      <alignment vertical="center"/>
    </xf>
    <xf numFmtId="0" fontId="66" fillId="22" borderId="0" applyNumberFormat="0" applyBorder="0" applyAlignment="0" applyProtection="0">
      <alignment vertical="center"/>
    </xf>
    <xf numFmtId="0" fontId="66" fillId="23" borderId="0" applyNumberFormat="0" applyBorder="0" applyAlignment="0" applyProtection="0">
      <alignment vertical="center"/>
    </xf>
    <xf numFmtId="0" fontId="65" fillId="24" borderId="0" applyNumberFormat="0" applyBorder="0" applyAlignment="0" applyProtection="0">
      <alignment vertical="center"/>
    </xf>
    <xf numFmtId="0" fontId="65" fillId="25" borderId="0" applyNumberFormat="0" applyBorder="0" applyAlignment="0" applyProtection="0">
      <alignment vertical="center"/>
    </xf>
    <xf numFmtId="0" fontId="66" fillId="8" borderId="0" applyNumberFormat="0" applyBorder="0" applyAlignment="0" applyProtection="0">
      <alignment vertical="center"/>
    </xf>
    <xf numFmtId="0" fontId="66" fillId="26" borderId="0" applyNumberFormat="0" applyBorder="0" applyAlignment="0" applyProtection="0">
      <alignment vertical="center"/>
    </xf>
    <xf numFmtId="0" fontId="65" fillId="27" borderId="0" applyNumberFormat="0" applyBorder="0" applyAlignment="0" applyProtection="0">
      <alignment vertical="center"/>
    </xf>
    <xf numFmtId="0" fontId="65" fillId="28" borderId="0" applyNumberFormat="0" applyBorder="0" applyAlignment="0" applyProtection="0">
      <alignment vertical="center"/>
    </xf>
    <xf numFmtId="0" fontId="66" fillId="29" borderId="0" applyNumberFormat="0" applyBorder="0" applyAlignment="0" applyProtection="0">
      <alignment vertical="center"/>
    </xf>
    <xf numFmtId="0" fontId="66" fillId="2" borderId="0" applyNumberFormat="0" applyBorder="0" applyAlignment="0" applyProtection="0">
      <alignment vertical="center"/>
    </xf>
    <xf numFmtId="0" fontId="65" fillId="30" borderId="0" applyNumberFormat="0" applyBorder="0" applyAlignment="0" applyProtection="0">
      <alignment vertical="center"/>
    </xf>
    <xf numFmtId="0" fontId="65" fillId="31" borderId="0" applyNumberFormat="0" applyBorder="0" applyAlignment="0" applyProtection="0">
      <alignment vertical="center"/>
    </xf>
    <xf numFmtId="0" fontId="66" fillId="9" borderId="0" applyNumberFormat="0" applyBorder="0" applyAlignment="0" applyProtection="0">
      <alignment vertical="center"/>
    </xf>
    <xf numFmtId="0" fontId="66" fillId="32" borderId="0" applyNumberFormat="0" applyBorder="0" applyAlignment="0" applyProtection="0">
      <alignment vertical="center"/>
    </xf>
    <xf numFmtId="0" fontId="65" fillId="33" borderId="0" applyNumberFormat="0" applyBorder="0" applyAlignment="0" applyProtection="0">
      <alignment vertical="center"/>
    </xf>
    <xf numFmtId="0" fontId="65" fillId="34" borderId="0" applyNumberFormat="0" applyBorder="0" applyAlignment="0" applyProtection="0">
      <alignment vertical="center"/>
    </xf>
    <xf numFmtId="0" fontId="66" fillId="35" borderId="0" applyNumberFormat="0" applyBorder="0" applyAlignment="0" applyProtection="0">
      <alignment vertical="center"/>
    </xf>
    <xf numFmtId="0" fontId="66" fillId="36" borderId="0" applyNumberFormat="0" applyBorder="0" applyAlignment="0" applyProtection="0">
      <alignment vertical="center"/>
    </xf>
    <xf numFmtId="0" fontId="65" fillId="37" borderId="0" applyNumberFormat="0" applyBorder="0" applyAlignment="0" applyProtection="0">
      <alignment vertical="center"/>
    </xf>
  </cellStyleXfs>
  <cellXfs count="290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0" fillId="3" borderId="0" xfId="0" applyFill="1"/>
    <xf numFmtId="0" fontId="4" fillId="0" borderId="0" xfId="0" applyFont="1"/>
    <xf numFmtId="0" fontId="5" fillId="2" borderId="0" xfId="0" applyFont="1" applyFill="1"/>
    <xf numFmtId="0" fontId="6" fillId="0" borderId="0" xfId="0" applyFont="1"/>
    <xf numFmtId="0" fontId="7" fillId="0" borderId="0" xfId="0" applyNumberFormat="1" applyFont="1" applyFill="1" applyBorder="1" applyAlignment="1" applyProtection="1">
      <alignment horizontal="center" vertical="center" wrapText="1"/>
    </xf>
    <xf numFmtId="0" fontId="8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wrapText="1"/>
    </xf>
    <xf numFmtId="0" fontId="11" fillId="0" borderId="0" xfId="0" applyNumberFormat="1" applyFont="1" applyFill="1" applyBorder="1" applyAlignment="1" applyProtection="1">
      <alignment horizontal="right" vertical="center" wrapText="1"/>
    </xf>
    <xf numFmtId="179" fontId="9" fillId="0" borderId="0" xfId="0" applyNumberFormat="1" applyFont="1" applyFill="1" applyBorder="1" applyAlignment="1" applyProtection="1">
      <alignment horizontal="center" vertical="center" wrapText="1"/>
    </xf>
    <xf numFmtId="4" fontId="9" fillId="0" borderId="0" xfId="0" applyNumberFormat="1" applyFont="1" applyFill="1" applyBorder="1" applyAlignment="1" applyProtection="1">
      <alignment horizontal="center" vertical="center" wrapText="1"/>
    </xf>
    <xf numFmtId="0" fontId="12" fillId="4" borderId="1" xfId="0" applyNumberFormat="1" applyFont="1" applyFill="1" applyBorder="1" applyAlignment="1" applyProtection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4" borderId="3" xfId="0" applyNumberFormat="1" applyFont="1" applyFill="1" applyBorder="1" applyAlignment="1" applyProtection="1">
      <alignment horizontal="center" vertical="center" wrapText="1"/>
    </xf>
    <xf numFmtId="0" fontId="12" fillId="4" borderId="4" xfId="0" applyNumberFormat="1" applyFont="1" applyFill="1" applyBorder="1" applyAlignment="1" applyProtection="1">
      <alignment horizontal="center" vertical="center" wrapText="1"/>
    </xf>
    <xf numFmtId="0" fontId="12" fillId="5" borderId="1" xfId="0" applyNumberFormat="1" applyFont="1" applyFill="1" applyBorder="1" applyAlignment="1" applyProtection="1">
      <alignment horizontal="left" vertical="center" wrapText="1"/>
    </xf>
    <xf numFmtId="0" fontId="12" fillId="5" borderId="2" xfId="0" applyNumberFormat="1" applyFont="1" applyFill="1" applyBorder="1" applyAlignment="1" applyProtection="1">
      <alignment horizontal="left" vertical="center" wrapText="1"/>
    </xf>
    <xf numFmtId="0" fontId="12" fillId="5" borderId="3" xfId="0" applyNumberFormat="1" applyFont="1" applyFill="1" applyBorder="1" applyAlignment="1" applyProtection="1">
      <alignment horizontal="left" vertical="center" wrapText="1"/>
    </xf>
    <xf numFmtId="179" fontId="7" fillId="5" borderId="3" xfId="0" applyNumberFormat="1" applyFont="1" applyFill="1" applyBorder="1" applyAlignment="1" applyProtection="1">
      <alignment horizontal="right" wrapText="1"/>
    </xf>
    <xf numFmtId="4" fontId="7" fillId="5" borderId="4" xfId="0" applyNumberFormat="1" applyFont="1" applyFill="1" applyBorder="1" applyAlignment="1">
      <alignment horizontal="right"/>
    </xf>
    <xf numFmtId="0" fontId="12" fillId="2" borderId="1" xfId="0" applyNumberFormat="1" applyFont="1" applyFill="1" applyBorder="1" applyAlignment="1" applyProtection="1">
      <alignment horizontal="left" vertical="center" wrapText="1"/>
    </xf>
    <xf numFmtId="0" fontId="12" fillId="2" borderId="2" xfId="0" applyNumberFormat="1" applyFont="1" applyFill="1" applyBorder="1" applyAlignment="1" applyProtection="1">
      <alignment horizontal="left" vertical="center" wrapText="1"/>
    </xf>
    <xf numFmtId="0" fontId="12" fillId="2" borderId="3" xfId="0" applyNumberFormat="1" applyFont="1" applyFill="1" applyBorder="1" applyAlignment="1" applyProtection="1">
      <alignment horizontal="left" vertical="center" wrapText="1"/>
    </xf>
    <xf numFmtId="4" fontId="7" fillId="2" borderId="3" xfId="0" applyNumberFormat="1" applyFont="1" applyFill="1" applyBorder="1" applyAlignment="1" applyProtection="1">
      <alignment horizontal="right" wrapText="1"/>
    </xf>
    <xf numFmtId="4" fontId="7" fillId="2" borderId="4" xfId="0" applyNumberFormat="1" applyFont="1" applyFill="1" applyBorder="1" applyAlignment="1">
      <alignment horizontal="right"/>
    </xf>
    <xf numFmtId="0" fontId="13" fillId="6" borderId="1" xfId="0" applyNumberFormat="1" applyFont="1" applyFill="1" applyBorder="1" applyAlignment="1" applyProtection="1">
      <alignment horizontal="left" vertical="center" wrapText="1"/>
    </xf>
    <xf numFmtId="0" fontId="13" fillId="6" borderId="2" xfId="0" applyNumberFormat="1" applyFont="1" applyFill="1" applyBorder="1" applyAlignment="1" applyProtection="1">
      <alignment horizontal="left" vertical="center" wrapText="1"/>
    </xf>
    <xf numFmtId="0" fontId="13" fillId="6" borderId="3" xfId="0" applyNumberFormat="1" applyFont="1" applyFill="1" applyBorder="1" applyAlignment="1" applyProtection="1">
      <alignment horizontal="left" vertical="center" wrapText="1"/>
    </xf>
    <xf numFmtId="4" fontId="14" fillId="6" borderId="3" xfId="0" applyNumberFormat="1" applyFont="1" applyFill="1" applyBorder="1" applyAlignment="1" applyProtection="1">
      <alignment horizontal="right" wrapText="1"/>
    </xf>
    <xf numFmtId="4" fontId="14" fillId="6" borderId="4" xfId="0" applyNumberFormat="1" applyFont="1" applyFill="1" applyBorder="1" applyAlignment="1">
      <alignment horizontal="right"/>
    </xf>
    <xf numFmtId="0" fontId="9" fillId="6" borderId="1" xfId="0" applyNumberFormat="1" applyFont="1" applyFill="1" applyBorder="1" applyAlignment="1" applyProtection="1">
      <alignment horizontal="left" vertical="center" wrapText="1"/>
    </xf>
    <xf numFmtId="0" fontId="9" fillId="6" borderId="2" xfId="0" applyNumberFormat="1" applyFont="1" applyFill="1" applyBorder="1" applyAlignment="1" applyProtection="1">
      <alignment horizontal="left" vertical="center" wrapText="1"/>
    </xf>
    <xf numFmtId="0" fontId="9" fillId="6" borderId="3" xfId="0" applyNumberFormat="1" applyFont="1" applyFill="1" applyBorder="1" applyAlignment="1" applyProtection="1">
      <alignment horizontal="left" vertical="center" wrapText="1"/>
    </xf>
    <xf numFmtId="4" fontId="15" fillId="6" borderId="3" xfId="0" applyNumberFormat="1" applyFont="1" applyFill="1" applyBorder="1" applyAlignment="1" applyProtection="1">
      <alignment horizontal="right" wrapText="1"/>
    </xf>
    <xf numFmtId="4" fontId="15" fillId="6" borderId="4" xfId="0" applyNumberFormat="1" applyFont="1" applyFill="1" applyBorder="1" applyAlignment="1">
      <alignment horizontal="right"/>
    </xf>
    <xf numFmtId="0" fontId="9" fillId="6" borderId="1" xfId="0" applyNumberFormat="1" applyFont="1" applyFill="1" applyBorder="1" applyAlignment="1" applyProtection="1">
      <alignment horizontal="left" vertical="center" wrapText="1" indent="1"/>
    </xf>
    <xf numFmtId="0" fontId="9" fillId="6" borderId="2" xfId="0" applyNumberFormat="1" applyFont="1" applyFill="1" applyBorder="1" applyAlignment="1" applyProtection="1">
      <alignment horizontal="left" vertical="center" wrapText="1" indent="1"/>
    </xf>
    <xf numFmtId="0" fontId="9" fillId="6" borderId="3" xfId="0" applyNumberFormat="1" applyFont="1" applyFill="1" applyBorder="1" applyAlignment="1" applyProtection="1">
      <alignment horizontal="left" vertical="center" wrapText="1" indent="1"/>
    </xf>
    <xf numFmtId="0" fontId="16" fillId="6" borderId="1" xfId="0" applyNumberFormat="1" applyFont="1" applyFill="1" applyBorder="1" applyAlignment="1" applyProtection="1">
      <alignment horizontal="left" vertical="center" wrapText="1"/>
    </xf>
    <xf numFmtId="0" fontId="16" fillId="6" borderId="2" xfId="0" applyNumberFormat="1" applyFont="1" applyFill="1" applyBorder="1" applyAlignment="1" applyProtection="1">
      <alignment horizontal="left" vertical="center" wrapText="1"/>
    </xf>
    <xf numFmtId="0" fontId="16" fillId="6" borderId="3" xfId="0" applyNumberFormat="1" applyFont="1" applyFill="1" applyBorder="1" applyAlignment="1" applyProtection="1">
      <alignment horizontal="left" vertical="center" wrapText="1"/>
    </xf>
    <xf numFmtId="4" fontId="17" fillId="6" borderId="3" xfId="0" applyNumberFormat="1" applyFont="1" applyFill="1" applyBorder="1" applyAlignment="1" applyProtection="1">
      <alignment horizontal="right" wrapText="1"/>
    </xf>
    <xf numFmtId="4" fontId="17" fillId="6" borderId="4" xfId="0" applyNumberFormat="1" applyFont="1" applyFill="1" applyBorder="1" applyAlignment="1">
      <alignment horizontal="right"/>
    </xf>
    <xf numFmtId="0" fontId="18" fillId="0" borderId="4" xfId="0" applyNumberFormat="1" applyFont="1" applyFill="1" applyBorder="1" applyAlignment="1" applyProtection="1">
      <alignment vertical="center" wrapText="1"/>
    </xf>
    <xf numFmtId="4" fontId="19" fillId="0" borderId="4" xfId="0" applyNumberFormat="1" applyFont="1" applyFill="1" applyBorder="1" applyAlignment="1" applyProtection="1">
      <alignment horizontal="right" wrapText="1"/>
    </xf>
    <xf numFmtId="0" fontId="16" fillId="0" borderId="3" xfId="0" applyNumberFormat="1" applyFont="1" applyFill="1" applyBorder="1" applyAlignment="1" applyProtection="1">
      <alignment vertical="center" wrapText="1"/>
    </xf>
    <xf numFmtId="4" fontId="17" fillId="0" borderId="3" xfId="0" applyNumberFormat="1" applyFont="1" applyFill="1" applyBorder="1" applyAlignment="1" applyProtection="1">
      <alignment horizontal="right" wrapText="1"/>
    </xf>
    <xf numFmtId="0" fontId="18" fillId="0" borderId="3" xfId="0" applyNumberFormat="1" applyFont="1" applyFill="1" applyBorder="1" applyAlignment="1" applyProtection="1">
      <alignment vertical="center" wrapText="1"/>
    </xf>
    <xf numFmtId="4" fontId="19" fillId="0" borderId="3" xfId="0" applyNumberFormat="1" applyFont="1" applyFill="1" applyBorder="1" applyAlignment="1" applyProtection="1">
      <alignment horizontal="right" wrapText="1"/>
    </xf>
    <xf numFmtId="0" fontId="20" fillId="2" borderId="1" xfId="0" applyNumberFormat="1" applyFont="1" applyFill="1" applyBorder="1" applyAlignment="1" applyProtection="1">
      <alignment horizontal="left" vertical="center" wrapText="1"/>
    </xf>
    <xf numFmtId="0" fontId="21" fillId="2" borderId="2" xfId="0" applyNumberFormat="1" applyFont="1" applyFill="1" applyBorder="1" applyAlignment="1" applyProtection="1">
      <alignment horizontal="left" vertical="center" wrapText="1"/>
    </xf>
    <xf numFmtId="0" fontId="21" fillId="2" borderId="3" xfId="0" applyNumberFormat="1" applyFont="1" applyFill="1" applyBorder="1" applyAlignment="1" applyProtection="1">
      <alignment horizontal="left" vertical="center" wrapText="1"/>
    </xf>
    <xf numFmtId="0" fontId="20" fillId="2" borderId="3" xfId="0" applyNumberFormat="1" applyFont="1" applyFill="1" applyBorder="1" applyAlignment="1" applyProtection="1">
      <alignment vertical="center" wrapText="1"/>
    </xf>
    <xf numFmtId="4" fontId="22" fillId="2" borderId="3" xfId="0" applyNumberFormat="1" applyFont="1" applyFill="1" applyBorder="1" applyAlignment="1" applyProtection="1">
      <alignment horizontal="right" wrapText="1"/>
    </xf>
    <xf numFmtId="4" fontId="22" fillId="2" borderId="4" xfId="0" applyNumberFormat="1" applyFont="1" applyFill="1" applyBorder="1" applyAlignment="1">
      <alignment horizontal="right"/>
    </xf>
    <xf numFmtId="0" fontId="23" fillId="6" borderId="1" xfId="0" applyNumberFormat="1" applyFont="1" applyFill="1" applyBorder="1" applyAlignment="1" applyProtection="1">
      <alignment horizontal="left" vertical="center" wrapText="1"/>
    </xf>
    <xf numFmtId="0" fontId="23" fillId="6" borderId="2" xfId="0" applyNumberFormat="1" applyFont="1" applyFill="1" applyBorder="1" applyAlignment="1" applyProtection="1">
      <alignment horizontal="left" vertical="center" wrapText="1"/>
    </xf>
    <xf numFmtId="0" fontId="23" fillId="6" borderId="3" xfId="0" applyNumberFormat="1" applyFont="1" applyFill="1" applyBorder="1" applyAlignment="1" applyProtection="1">
      <alignment horizontal="left" vertical="center" wrapText="1"/>
    </xf>
    <xf numFmtId="0" fontId="23" fillId="0" borderId="3" xfId="0" applyNumberFormat="1" applyFont="1" applyFill="1" applyBorder="1" applyAlignment="1" applyProtection="1">
      <alignment vertical="center" wrapText="1"/>
    </xf>
    <xf numFmtId="4" fontId="24" fillId="0" borderId="3" xfId="0" applyNumberFormat="1" applyFont="1" applyFill="1" applyBorder="1" applyAlignment="1" applyProtection="1">
      <alignment horizontal="right" wrapText="1"/>
    </xf>
    <xf numFmtId="4" fontId="24" fillId="6" borderId="4" xfId="0" applyNumberFormat="1" applyFont="1" applyFill="1" applyBorder="1" applyAlignment="1">
      <alignment horizontal="right"/>
    </xf>
    <xf numFmtId="0" fontId="25" fillId="6" borderId="1" xfId="0" applyNumberFormat="1" applyFont="1" applyFill="1" applyBorder="1" applyAlignment="1" applyProtection="1">
      <alignment horizontal="left" vertical="center" wrapText="1"/>
    </xf>
    <xf numFmtId="0" fontId="25" fillId="6" borderId="2" xfId="0" applyNumberFormat="1" applyFont="1" applyFill="1" applyBorder="1" applyAlignment="1" applyProtection="1">
      <alignment horizontal="left" vertical="center" wrapText="1"/>
    </xf>
    <xf numFmtId="0" fontId="25" fillId="6" borderId="3" xfId="0" applyNumberFormat="1" applyFont="1" applyFill="1" applyBorder="1" applyAlignment="1" applyProtection="1">
      <alignment horizontal="left" vertical="center" wrapText="1"/>
    </xf>
    <xf numFmtId="0" fontId="12" fillId="3" borderId="1" xfId="0" applyNumberFormat="1" applyFont="1" applyFill="1" applyBorder="1" applyAlignment="1" applyProtection="1">
      <alignment horizontal="left" vertical="center" wrapText="1"/>
    </xf>
    <xf numFmtId="0" fontId="12" fillId="3" borderId="2" xfId="0" applyNumberFormat="1" applyFont="1" applyFill="1" applyBorder="1" applyAlignment="1" applyProtection="1">
      <alignment horizontal="left" vertical="center" wrapText="1"/>
    </xf>
    <xf numFmtId="0" fontId="12" fillId="3" borderId="3" xfId="0" applyNumberFormat="1" applyFont="1" applyFill="1" applyBorder="1" applyAlignment="1" applyProtection="1">
      <alignment horizontal="left" vertical="center" wrapText="1"/>
    </xf>
    <xf numFmtId="0" fontId="26" fillId="3" borderId="3" xfId="0" applyNumberFormat="1" applyFont="1" applyFill="1" applyBorder="1" applyAlignment="1" applyProtection="1">
      <alignment vertical="center" wrapText="1"/>
    </xf>
    <xf numFmtId="4" fontId="27" fillId="3" borderId="3" xfId="0" applyNumberFormat="1" applyFont="1" applyFill="1" applyBorder="1" applyAlignment="1" applyProtection="1">
      <alignment horizontal="right" wrapText="1"/>
    </xf>
    <xf numFmtId="4" fontId="7" fillId="3" borderId="4" xfId="0" applyNumberFormat="1" applyFont="1" applyFill="1" applyBorder="1" applyAlignment="1">
      <alignment horizontal="right"/>
    </xf>
    <xf numFmtId="0" fontId="11" fillId="6" borderId="3" xfId="0" applyNumberFormat="1" applyFont="1" applyFill="1" applyBorder="1" applyAlignment="1" applyProtection="1">
      <alignment horizontal="left" vertical="center" wrapText="1"/>
    </xf>
    <xf numFmtId="0" fontId="9" fillId="6" borderId="1" xfId="0" applyNumberFormat="1" applyFont="1" applyFill="1" applyBorder="1" applyAlignment="1" applyProtection="1">
      <alignment horizontal="right" vertical="center" wrapText="1"/>
    </xf>
    <xf numFmtId="0" fontId="20" fillId="3" borderId="1" xfId="0" applyNumberFormat="1" applyFont="1" applyFill="1" applyBorder="1" applyAlignment="1" applyProtection="1">
      <alignment horizontal="left" vertical="center" wrapText="1"/>
    </xf>
    <xf numFmtId="0" fontId="20" fillId="3" borderId="2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horizontal="left" vertical="center" wrapText="1"/>
    </xf>
    <xf numFmtId="0" fontId="20" fillId="3" borderId="3" xfId="0" applyNumberFormat="1" applyFont="1" applyFill="1" applyBorder="1" applyAlignment="1" applyProtection="1">
      <alignment vertical="center" wrapText="1"/>
    </xf>
    <xf numFmtId="4" fontId="22" fillId="3" borderId="3" xfId="0" applyNumberFormat="1" applyFont="1" applyFill="1" applyBorder="1" applyAlignment="1" applyProtection="1">
      <alignment horizontal="right" wrapText="1"/>
    </xf>
    <xf numFmtId="4" fontId="22" fillId="3" borderId="4" xfId="0" applyNumberFormat="1" applyFont="1" applyFill="1" applyBorder="1" applyAlignment="1">
      <alignment horizontal="right"/>
    </xf>
    <xf numFmtId="176" fontId="7" fillId="2" borderId="3" xfId="1" applyFont="1" applyFill="1" applyBorder="1" applyAlignment="1" applyProtection="1">
      <alignment horizontal="right" wrapText="1"/>
    </xf>
    <xf numFmtId="2" fontId="14" fillId="6" borderId="3" xfId="0" applyNumberFormat="1" applyFont="1" applyFill="1" applyBorder="1" applyAlignment="1" applyProtection="1">
      <alignment horizontal="right" wrapText="1"/>
    </xf>
    <xf numFmtId="2" fontId="15" fillId="6" borderId="3" xfId="0" applyNumberFormat="1" applyFont="1" applyFill="1" applyBorder="1" applyAlignment="1" applyProtection="1">
      <alignment horizontal="right" wrapText="1"/>
    </xf>
    <xf numFmtId="0" fontId="14" fillId="6" borderId="3" xfId="0" applyNumberFormat="1" applyFont="1" applyFill="1" applyBorder="1" applyAlignment="1" applyProtection="1">
      <alignment horizontal="right" wrapText="1"/>
    </xf>
    <xf numFmtId="0" fontId="15" fillId="6" borderId="3" xfId="0" applyNumberFormat="1" applyFont="1" applyFill="1" applyBorder="1" applyAlignment="1" applyProtection="1">
      <alignment horizontal="right" wrapText="1"/>
    </xf>
    <xf numFmtId="0" fontId="9" fillId="6" borderId="1" xfId="0" applyNumberFormat="1" applyFont="1" applyFill="1" applyBorder="1" applyAlignment="1" applyProtection="1">
      <alignment horizontal="center" vertical="center" wrapText="1"/>
    </xf>
    <xf numFmtId="179" fontId="7" fillId="2" borderId="3" xfId="0" applyNumberFormat="1" applyFont="1" applyFill="1" applyBorder="1" applyAlignment="1" applyProtection="1">
      <alignment horizontal="right" wrapText="1"/>
    </xf>
    <xf numFmtId="0" fontId="18" fillId="0" borderId="4" xfId="0" applyFont="1" applyFill="1" applyBorder="1" applyAlignment="1">
      <alignment horizontal="left" vertical="center" wrapText="1"/>
    </xf>
    <xf numFmtId="0" fontId="19" fillId="0" borderId="4" xfId="0" applyFont="1" applyFill="1" applyBorder="1" applyAlignment="1">
      <alignment horizontal="right" wrapText="1"/>
    </xf>
    <xf numFmtId="176" fontId="14" fillId="6" borderId="3" xfId="1" applyFont="1" applyFill="1" applyBorder="1" applyAlignment="1" applyProtection="1">
      <alignment horizontal="right" wrapText="1"/>
    </xf>
    <xf numFmtId="4" fontId="28" fillId="6" borderId="4" xfId="0" applyNumberFormat="1" applyFont="1" applyFill="1" applyBorder="1" applyAlignment="1">
      <alignment horizontal="right"/>
    </xf>
    <xf numFmtId="4" fontId="15" fillId="6" borderId="4" xfId="0" applyNumberFormat="1" applyFont="1" applyFill="1" applyBorder="1" applyAlignment="1" applyProtection="1">
      <alignment horizontal="right" wrapText="1"/>
    </xf>
    <xf numFmtId="4" fontId="17" fillId="6" borderId="4" xfId="0" applyNumberFormat="1" applyFont="1" applyFill="1" applyBorder="1" applyAlignment="1" applyProtection="1">
      <alignment horizontal="right" wrapText="1"/>
    </xf>
    <xf numFmtId="4" fontId="22" fillId="2" borderId="4" xfId="0" applyNumberFormat="1" applyFont="1" applyFill="1" applyBorder="1" applyAlignment="1" applyProtection="1">
      <alignment horizontal="right" wrapText="1"/>
    </xf>
    <xf numFmtId="4" fontId="24" fillId="6" borderId="4" xfId="0" applyNumberFormat="1" applyFont="1" applyFill="1" applyBorder="1" applyAlignment="1" applyProtection="1">
      <alignment horizontal="right" wrapText="1"/>
    </xf>
    <xf numFmtId="4" fontId="7" fillId="3" borderId="4" xfId="0" applyNumberFormat="1" applyFont="1" applyFill="1" applyBorder="1" applyAlignment="1" applyProtection="1">
      <alignment horizontal="right" wrapText="1"/>
    </xf>
    <xf numFmtId="0" fontId="0" fillId="6" borderId="0" xfId="0" applyFill="1"/>
    <xf numFmtId="4" fontId="22" fillId="3" borderId="4" xfId="0" applyNumberFormat="1" applyFont="1" applyFill="1" applyBorder="1" applyAlignment="1" applyProtection="1">
      <alignment horizontal="right" wrapText="1"/>
    </xf>
    <xf numFmtId="2" fontId="19" fillId="0" borderId="4" xfId="0" applyNumberFormat="1" applyFont="1" applyFill="1" applyBorder="1" applyAlignment="1">
      <alignment horizontal="right" wrapText="1"/>
    </xf>
    <xf numFmtId="4" fontId="28" fillId="6" borderId="3" xfId="0" applyNumberFormat="1" applyFont="1" applyFill="1" applyBorder="1" applyAlignment="1" applyProtection="1">
      <alignment horizontal="right" wrapText="1"/>
    </xf>
    <xf numFmtId="4" fontId="29" fillId="6" borderId="4" xfId="0" applyNumberFormat="1" applyFont="1" applyFill="1" applyBorder="1" applyAlignment="1">
      <alignment horizontal="right"/>
    </xf>
    <xf numFmtId="2" fontId="28" fillId="6" borderId="3" xfId="0" applyNumberFormat="1" applyFont="1" applyFill="1" applyBorder="1" applyAlignment="1" applyProtection="1">
      <alignment horizontal="right" wrapText="1"/>
    </xf>
    <xf numFmtId="4" fontId="19" fillId="0" borderId="4" xfId="0" applyNumberFormat="1" applyFont="1" applyFill="1" applyBorder="1" applyAlignment="1">
      <alignment horizontal="right" wrapText="1"/>
    </xf>
    <xf numFmtId="0" fontId="28" fillId="6" borderId="3" xfId="0" applyNumberFormat="1" applyFont="1" applyFill="1" applyBorder="1" applyAlignment="1" applyProtection="1">
      <alignment horizontal="right" wrapText="1"/>
    </xf>
    <xf numFmtId="176" fontId="28" fillId="6" borderId="3" xfId="1" applyFont="1" applyFill="1" applyBorder="1" applyAlignment="1" applyProtection="1">
      <alignment horizontal="right" wrapText="1"/>
    </xf>
    <xf numFmtId="176" fontId="15" fillId="6" borderId="3" xfId="1" applyFont="1" applyFill="1" applyBorder="1" applyAlignment="1" applyProtection="1">
      <alignment horizontal="right" wrapText="1"/>
    </xf>
    <xf numFmtId="0" fontId="7" fillId="2" borderId="3" xfId="0" applyNumberFormat="1" applyFont="1" applyFill="1" applyBorder="1" applyAlignment="1" applyProtection="1">
      <alignment horizontal="right" vertical="center" wrapText="1"/>
    </xf>
    <xf numFmtId="0" fontId="14" fillId="6" borderId="3" xfId="0" applyNumberFormat="1" applyFont="1" applyFill="1" applyBorder="1" applyAlignment="1" applyProtection="1">
      <alignment horizontal="right" vertical="center" wrapText="1"/>
    </xf>
    <xf numFmtId="4" fontId="30" fillId="6" borderId="4" xfId="0" applyNumberFormat="1" applyFont="1" applyFill="1" applyBorder="1" applyAlignment="1">
      <alignment horizontal="right"/>
    </xf>
    <xf numFmtId="0" fontId="15" fillId="6" borderId="3" xfId="0" applyNumberFormat="1" applyFont="1" applyFill="1" applyBorder="1" applyAlignment="1" applyProtection="1">
      <alignment horizontal="right" vertical="center" wrapText="1"/>
    </xf>
    <xf numFmtId="0" fontId="14" fillId="6" borderId="3" xfId="0" applyNumberFormat="1" applyFont="1" applyFill="1" applyBorder="1" applyAlignment="1" applyProtection="1">
      <alignment horizontal="left" vertical="center" wrapText="1"/>
    </xf>
    <xf numFmtId="0" fontId="15" fillId="6" borderId="3" xfId="0" applyNumberFormat="1" applyFont="1" applyFill="1" applyBorder="1" applyAlignment="1" applyProtection="1">
      <alignment horizontal="left" vertical="center" wrapText="1"/>
    </xf>
    <xf numFmtId="0" fontId="9" fillId="2" borderId="3" xfId="0" applyNumberFormat="1" applyFont="1" applyFill="1" applyBorder="1" applyAlignment="1" applyProtection="1">
      <alignment horizontal="left" vertical="center" wrapText="1"/>
    </xf>
    <xf numFmtId="2" fontId="7" fillId="2" borderId="3" xfId="0" applyNumberFormat="1" applyFont="1" applyFill="1" applyBorder="1" applyAlignment="1" applyProtection="1">
      <alignment horizontal="right" wrapText="1"/>
    </xf>
    <xf numFmtId="0" fontId="31" fillId="6" borderId="3" xfId="0" applyNumberFormat="1" applyFont="1" applyFill="1" applyBorder="1" applyAlignment="1" applyProtection="1">
      <alignment horizontal="left" vertical="center" wrapText="1"/>
    </xf>
    <xf numFmtId="2" fontId="24" fillId="6" borderId="3" xfId="0" applyNumberFormat="1" applyFont="1" applyFill="1" applyBorder="1" applyAlignment="1" applyProtection="1">
      <alignment horizontal="right" wrapText="1"/>
    </xf>
    <xf numFmtId="0" fontId="32" fillId="6" borderId="3" xfId="0" applyNumberFormat="1" applyFont="1" applyFill="1" applyBorder="1" applyAlignment="1" applyProtection="1">
      <alignment horizontal="left" vertical="center" wrapText="1"/>
    </xf>
    <xf numFmtId="176" fontId="7" fillId="5" borderId="3" xfId="1" applyFont="1" applyFill="1" applyBorder="1" applyAlignment="1" applyProtection="1">
      <alignment horizontal="right" wrapText="1"/>
    </xf>
    <xf numFmtId="4" fontId="30" fillId="6" borderId="4" xfId="0" applyNumberFormat="1" applyFont="1" applyFill="1" applyBorder="1" applyAlignment="1" applyProtection="1">
      <alignment horizontal="right" wrapText="1"/>
    </xf>
    <xf numFmtId="4" fontId="14" fillId="6" borderId="4" xfId="0" applyNumberFormat="1" applyFont="1" applyFill="1" applyBorder="1" applyAlignment="1" applyProtection="1">
      <alignment horizontal="right" wrapText="1"/>
    </xf>
    <xf numFmtId="0" fontId="0" fillId="0" borderId="0" xfId="0" applyFont="1"/>
    <xf numFmtId="4" fontId="7" fillId="2" borderId="4" xfId="0" applyNumberFormat="1" applyFont="1" applyFill="1" applyBorder="1" applyAlignment="1" applyProtection="1">
      <alignment horizontal="right" wrapText="1"/>
    </xf>
    <xf numFmtId="4" fontId="29" fillId="0" borderId="4" xfId="0" applyNumberFormat="1" applyFont="1" applyFill="1" applyBorder="1" applyAlignment="1">
      <alignment horizontal="right"/>
    </xf>
    <xf numFmtId="4" fontId="15" fillId="0" borderId="4" xfId="0" applyNumberFormat="1" applyFont="1" applyFill="1" applyBorder="1" applyAlignment="1">
      <alignment horizontal="right"/>
    </xf>
    <xf numFmtId="176" fontId="7" fillId="2" borderId="3" xfId="0" applyNumberFormat="1" applyFont="1" applyFill="1" applyBorder="1" applyAlignment="1" applyProtection="1">
      <alignment horizontal="right" wrapText="1"/>
    </xf>
    <xf numFmtId="176" fontId="24" fillId="6" borderId="3" xfId="1" applyFont="1" applyFill="1" applyBorder="1" applyAlignment="1" applyProtection="1">
      <alignment horizontal="right" wrapText="1"/>
    </xf>
    <xf numFmtId="179" fontId="33" fillId="4" borderId="3" xfId="0" applyNumberFormat="1" applyFont="1" applyFill="1" applyBorder="1" applyAlignment="1" applyProtection="1">
      <alignment horizontal="center" vertical="center" wrapText="1"/>
    </xf>
    <xf numFmtId="180" fontId="33" fillId="4" borderId="4" xfId="0" applyNumberFormat="1" applyFont="1" applyFill="1" applyBorder="1" applyAlignment="1" applyProtection="1">
      <alignment horizontal="center" vertical="center" wrapText="1"/>
    </xf>
    <xf numFmtId="4" fontId="15" fillId="2" borderId="3" xfId="0" applyNumberFormat="1" applyFont="1" applyFill="1" applyBorder="1" applyAlignment="1" applyProtection="1">
      <alignment horizontal="right" wrapText="1"/>
    </xf>
    <xf numFmtId="180" fontId="34" fillId="2" borderId="4" xfId="0" applyNumberFormat="1" applyFont="1" applyFill="1" applyBorder="1" applyAlignment="1">
      <alignment horizontal="right"/>
    </xf>
    <xf numFmtId="181" fontId="15" fillId="2" borderId="3" xfId="0" applyNumberFormat="1" applyFont="1" applyFill="1" applyBorder="1" applyAlignment="1" applyProtection="1">
      <alignment horizontal="right" wrapText="1"/>
    </xf>
    <xf numFmtId="179" fontId="15" fillId="2" borderId="3" xfId="0" applyNumberFormat="1" applyFont="1" applyFill="1" applyBorder="1" applyAlignment="1" applyProtection="1">
      <alignment horizontal="right" wrapText="1"/>
    </xf>
    <xf numFmtId="2" fontId="15" fillId="2" borderId="3" xfId="0" applyNumberFormat="1" applyFont="1" applyFill="1" applyBorder="1" applyAlignment="1" applyProtection="1">
      <alignment horizontal="right" wrapText="1"/>
    </xf>
    <xf numFmtId="2" fontId="34" fillId="2" borderId="3" xfId="0" applyNumberFormat="1" applyFont="1" applyFill="1" applyBorder="1" applyAlignment="1" applyProtection="1">
      <alignment horizontal="right" wrapText="1"/>
    </xf>
    <xf numFmtId="4" fontId="34" fillId="2" borderId="4" xfId="0" applyNumberFormat="1" applyFont="1" applyFill="1" applyBorder="1" applyAlignment="1">
      <alignment horizontal="right"/>
    </xf>
    <xf numFmtId="4" fontId="34" fillId="2" borderId="4" xfId="0" applyNumberFormat="1" applyFont="1" applyFill="1" applyBorder="1" applyAlignment="1" applyProtection="1">
      <alignment horizontal="right" wrapText="1"/>
    </xf>
    <xf numFmtId="0" fontId="15" fillId="0" borderId="0" xfId="0" applyNumberFormat="1" applyFont="1" applyFill="1" applyBorder="1" applyAlignment="1" applyProtection="1">
      <alignment vertical="center" wrapText="1"/>
    </xf>
    <xf numFmtId="0" fontId="10" fillId="0" borderId="0" xfId="0" applyFont="1" applyAlignment="1">
      <alignment vertical="center" wrapText="1"/>
    </xf>
    <xf numFmtId="0" fontId="26" fillId="6" borderId="4" xfId="0" applyNumberFormat="1" applyFont="1" applyFill="1" applyBorder="1" applyAlignment="1" applyProtection="1">
      <alignment horizontal="left" vertical="center" wrapText="1"/>
    </xf>
    <xf numFmtId="4" fontId="26" fillId="6" borderId="4" xfId="0" applyNumberFormat="1" applyFont="1" applyFill="1" applyBorder="1" applyAlignment="1" applyProtection="1">
      <alignment horizontal="right" wrapText="1"/>
    </xf>
    <xf numFmtId="180" fontId="33" fillId="6" borderId="4" xfId="0" applyNumberFormat="1" applyFont="1" applyFill="1" applyBorder="1" applyAlignment="1">
      <alignment horizontal="right"/>
    </xf>
    <xf numFmtId="4" fontId="18" fillId="6" borderId="4" xfId="0" applyNumberFormat="1" applyFont="1" applyFill="1" applyBorder="1" applyAlignment="1" applyProtection="1">
      <alignment horizontal="right" wrapText="1"/>
    </xf>
    <xf numFmtId="180" fontId="11" fillId="6" borderId="4" xfId="0" applyNumberFormat="1" applyFont="1" applyFill="1" applyBorder="1" applyAlignment="1">
      <alignment horizontal="right"/>
    </xf>
    <xf numFmtId="0" fontId="35" fillId="6" borderId="4" xfId="0" applyFont="1" applyFill="1" applyBorder="1" applyAlignment="1">
      <alignment horizontal="left" vertical="center" wrapText="1"/>
    </xf>
    <xf numFmtId="4" fontId="35" fillId="6" borderId="4" xfId="0" applyNumberFormat="1" applyFont="1" applyFill="1" applyBorder="1" applyAlignment="1">
      <alignment horizontal="right" wrapText="1"/>
    </xf>
    <xf numFmtId="180" fontId="35" fillId="6" borderId="4" xfId="0" applyNumberFormat="1" applyFont="1" applyFill="1" applyBorder="1" applyAlignment="1">
      <alignment horizontal="right" vertical="center" wrapText="1"/>
    </xf>
    <xf numFmtId="180" fontId="18" fillId="6" borderId="4" xfId="0" applyNumberFormat="1" applyFont="1" applyFill="1" applyBorder="1" applyAlignment="1" applyProtection="1">
      <alignment horizontal="right" vertical="center" wrapText="1"/>
    </xf>
    <xf numFmtId="0" fontId="36" fillId="0" borderId="0" xfId="0" applyFont="1"/>
    <xf numFmtId="0" fontId="36" fillId="0" borderId="0" xfId="0" applyFont="1" applyFill="1"/>
    <xf numFmtId="0" fontId="12" fillId="4" borderId="2" xfId="0" applyNumberFormat="1" applyFont="1" applyFill="1" applyBorder="1" applyAlignment="1" applyProtection="1">
      <alignment horizontal="center" vertical="center" wrapText="1"/>
    </xf>
    <xf numFmtId="0" fontId="26" fillId="7" borderId="1" xfId="0" applyNumberFormat="1" applyFont="1" applyFill="1" applyBorder="1" applyAlignment="1" applyProtection="1">
      <alignment horizontal="center" vertical="center" wrapText="1"/>
    </xf>
    <xf numFmtId="0" fontId="26" fillId="7" borderId="2" xfId="0" applyNumberFormat="1" applyFont="1" applyFill="1" applyBorder="1" applyAlignment="1" applyProtection="1">
      <alignment horizontal="center" vertical="center" wrapText="1"/>
    </xf>
    <xf numFmtId="0" fontId="26" fillId="7" borderId="3" xfId="0" applyNumberFormat="1" applyFont="1" applyFill="1" applyBorder="1" applyAlignment="1" applyProtection="1">
      <alignment horizontal="center" vertical="center" wrapText="1"/>
    </xf>
    <xf numFmtId="4" fontId="26" fillId="7" borderId="4" xfId="0" applyNumberFormat="1" applyFont="1" applyFill="1" applyBorder="1" applyAlignment="1" applyProtection="1">
      <alignment horizontal="right" wrapText="1"/>
    </xf>
    <xf numFmtId="4" fontId="12" fillId="7" borderId="4" xfId="0" applyNumberFormat="1" applyFont="1" applyFill="1" applyBorder="1" applyAlignment="1">
      <alignment horizontal="right"/>
    </xf>
    <xf numFmtId="0" fontId="35" fillId="6" borderId="1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35" fillId="6" borderId="3" xfId="0" applyFont="1" applyFill="1" applyBorder="1" applyAlignment="1">
      <alignment horizontal="left" vertical="center"/>
    </xf>
    <xf numFmtId="4" fontId="0" fillId="0" borderId="4" xfId="0" applyNumberFormat="1" applyBorder="1"/>
    <xf numFmtId="4" fontId="9" fillId="6" borderId="4" xfId="0" applyNumberFormat="1" applyFont="1" applyFill="1" applyBorder="1" applyAlignment="1">
      <alignment horizontal="right"/>
    </xf>
    <xf numFmtId="182" fontId="0" fillId="0" borderId="4" xfId="0" applyNumberFormat="1" applyBorder="1"/>
    <xf numFmtId="0" fontId="35" fillId="6" borderId="0" xfId="0" applyFont="1" applyFill="1" applyBorder="1" applyAlignment="1">
      <alignment horizontal="left" vertical="center"/>
    </xf>
    <xf numFmtId="0" fontId="0" fillId="0" borderId="0" xfId="0" applyBorder="1"/>
    <xf numFmtId="4" fontId="9" fillId="6" borderId="0" xfId="0" applyNumberFormat="1" applyFont="1" applyFill="1" applyBorder="1" applyAlignment="1">
      <alignment horizontal="right"/>
    </xf>
    <xf numFmtId="0" fontId="26" fillId="8" borderId="1" xfId="0" applyNumberFormat="1" applyFont="1" applyFill="1" applyBorder="1" applyAlignment="1" applyProtection="1">
      <alignment horizontal="center" vertical="center" wrapText="1"/>
    </xf>
    <xf numFmtId="0" fontId="26" fillId="8" borderId="2" xfId="0" applyNumberFormat="1" applyFont="1" applyFill="1" applyBorder="1" applyAlignment="1" applyProtection="1">
      <alignment horizontal="center" vertical="center" wrapText="1"/>
    </xf>
    <xf numFmtId="0" fontId="26" fillId="8" borderId="3" xfId="0" applyNumberFormat="1" applyFont="1" applyFill="1" applyBorder="1" applyAlignment="1" applyProtection="1">
      <alignment horizontal="center" vertical="center" wrapText="1"/>
    </xf>
    <xf numFmtId="4" fontId="26" fillId="8" borderId="4" xfId="0" applyNumberFormat="1" applyFont="1" applyFill="1" applyBorder="1" applyAlignment="1" applyProtection="1">
      <alignment horizontal="right" wrapText="1"/>
    </xf>
    <xf numFmtId="4" fontId="12" fillId="8" borderId="4" xfId="0" applyNumberFormat="1" applyFont="1" applyFill="1" applyBorder="1" applyAlignment="1">
      <alignment horizontal="right"/>
    </xf>
    <xf numFmtId="4" fontId="18" fillId="0" borderId="4" xfId="0" applyNumberFormat="1" applyFont="1" applyFill="1" applyBorder="1" applyAlignment="1" applyProtection="1">
      <alignment horizontal="right" wrapText="1"/>
    </xf>
    <xf numFmtId="4" fontId="9" fillId="0" borderId="4" xfId="0" applyNumberFormat="1" applyFont="1" applyFill="1" applyBorder="1" applyAlignment="1">
      <alignment horizontal="right"/>
    </xf>
    <xf numFmtId="4" fontId="35" fillId="6" borderId="4" xfId="0" applyNumberFormat="1" applyFont="1" applyFill="1" applyBorder="1" applyAlignment="1">
      <alignment horizontal="right"/>
    </xf>
    <xf numFmtId="0" fontId="35" fillId="6" borderId="1" xfId="0" applyFont="1" applyFill="1" applyBorder="1" applyAlignment="1">
      <alignment horizontal="left" vertical="center" shrinkToFit="1"/>
    </xf>
    <xf numFmtId="0" fontId="35" fillId="6" borderId="2" xfId="0" applyFont="1" applyFill="1" applyBorder="1" applyAlignment="1">
      <alignment horizontal="left" vertical="center" shrinkToFit="1"/>
    </xf>
    <xf numFmtId="0" fontId="35" fillId="6" borderId="3" xfId="0" applyFont="1" applyFill="1" applyBorder="1" applyAlignment="1">
      <alignment horizontal="left" vertical="center" shrinkToFit="1"/>
    </xf>
    <xf numFmtId="2" fontId="35" fillId="6" borderId="4" xfId="0" applyNumberFormat="1" applyFont="1" applyFill="1" applyBorder="1" applyAlignment="1">
      <alignment horizontal="right"/>
    </xf>
    <xf numFmtId="0" fontId="35" fillId="6" borderId="4" xfId="0" applyFont="1" applyFill="1" applyBorder="1" applyAlignment="1">
      <alignment horizontal="right"/>
    </xf>
    <xf numFmtId="0" fontId="37" fillId="0" borderId="0" xfId="0" applyFont="1"/>
    <xf numFmtId="0" fontId="12" fillId="0" borderId="4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center" vertical="center" wrapText="1"/>
    </xf>
    <xf numFmtId="0" fontId="12" fillId="0" borderId="3" xfId="0" applyNumberFormat="1" applyFont="1" applyFill="1" applyBorder="1" applyAlignment="1" applyProtection="1">
      <alignment horizontal="left" vertical="center" wrapText="1"/>
    </xf>
    <xf numFmtId="4" fontId="12" fillId="0" borderId="3" xfId="0" applyNumberFormat="1" applyFont="1" applyFill="1" applyBorder="1" applyAlignment="1" applyProtection="1">
      <alignment horizontal="center" vertical="center" wrapText="1"/>
    </xf>
    <xf numFmtId="4" fontId="12" fillId="0" borderId="4" xfId="0" applyNumberFormat="1" applyFont="1" applyFill="1" applyBorder="1" applyAlignment="1" applyProtection="1">
      <alignment horizontal="center" vertical="center" wrapText="1"/>
    </xf>
    <xf numFmtId="4" fontId="12" fillId="6" borderId="3" xfId="0" applyNumberFormat="1" applyFont="1" applyFill="1" applyBorder="1" applyAlignment="1">
      <alignment horizontal="right"/>
    </xf>
    <xf numFmtId="4" fontId="12" fillId="6" borderId="4" xfId="0" applyNumberFormat="1" applyFont="1" applyFill="1" applyBorder="1" applyAlignment="1">
      <alignment horizontal="right"/>
    </xf>
    <xf numFmtId="0" fontId="26" fillId="9" borderId="4" xfId="0" applyNumberFormat="1" applyFont="1" applyFill="1" applyBorder="1" applyAlignment="1" applyProtection="1">
      <alignment horizontal="left" vertical="center" wrapText="1"/>
    </xf>
    <xf numFmtId="0" fontId="18" fillId="9" borderId="4" xfId="0" applyNumberFormat="1" applyFont="1" applyFill="1" applyBorder="1" applyAlignment="1" applyProtection="1">
      <alignment horizontal="left" vertical="center" wrapText="1"/>
    </xf>
    <xf numFmtId="4" fontId="18" fillId="9" borderId="4" xfId="0" applyNumberFormat="1" applyFont="1" applyFill="1" applyBorder="1" applyAlignment="1" applyProtection="1">
      <alignment horizontal="right" wrapText="1"/>
    </xf>
    <xf numFmtId="4" fontId="9" fillId="9" borderId="4" xfId="0" applyNumberFormat="1" applyFont="1" applyFill="1" applyBorder="1" applyAlignment="1">
      <alignment horizontal="right"/>
    </xf>
    <xf numFmtId="0" fontId="18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horizontal="right"/>
    </xf>
    <xf numFmtId="0" fontId="18" fillId="9" borderId="4" xfId="0" applyFont="1" applyFill="1" applyBorder="1" applyAlignment="1">
      <alignment horizontal="left" vertical="center" wrapText="1"/>
    </xf>
    <xf numFmtId="4" fontId="18" fillId="9" borderId="4" xfId="0" applyNumberFormat="1" applyFont="1" applyFill="1" applyBorder="1" applyAlignment="1">
      <alignment horizontal="right" wrapText="1"/>
    </xf>
    <xf numFmtId="0" fontId="18" fillId="9" borderId="4" xfId="0" applyFont="1" applyFill="1" applyBorder="1" applyAlignment="1">
      <alignment horizontal="right" wrapText="1"/>
    </xf>
    <xf numFmtId="0" fontId="38" fillId="0" borderId="4" xfId="0" applyNumberFormat="1" applyFont="1" applyFill="1" applyBorder="1" applyAlignment="1" applyProtection="1">
      <alignment horizontal="left" vertical="center" wrapText="1"/>
    </xf>
    <xf numFmtId="0" fontId="35" fillId="0" borderId="4" xfId="0" applyNumberFormat="1" applyFont="1" applyFill="1" applyBorder="1" applyAlignment="1" applyProtection="1">
      <alignment horizontal="left" vertical="center" wrapText="1"/>
    </xf>
    <xf numFmtId="0" fontId="39" fillId="0" borderId="4" xfId="0" applyNumberFormat="1" applyFont="1" applyFill="1" applyBorder="1" applyAlignment="1" applyProtection="1">
      <alignment horizontal="left" vertical="center" wrapText="1"/>
    </xf>
    <xf numFmtId="4" fontId="35" fillId="0" borderId="4" xfId="0" applyNumberFormat="1" applyFont="1" applyFill="1" applyBorder="1" applyAlignment="1" applyProtection="1">
      <alignment horizontal="right" wrapText="1"/>
    </xf>
    <xf numFmtId="4" fontId="11" fillId="0" borderId="4" xfId="0" applyNumberFormat="1" applyFont="1" applyFill="1" applyBorder="1" applyAlignment="1">
      <alignment horizontal="right"/>
    </xf>
    <xf numFmtId="4" fontId="18" fillId="9" borderId="4" xfId="0" applyNumberFormat="1" applyFont="1" applyFill="1" applyBorder="1" applyAlignment="1">
      <alignment horizontal="right"/>
    </xf>
    <xf numFmtId="0" fontId="26" fillId="6" borderId="4" xfId="0" applyFont="1" applyFill="1" applyBorder="1" applyAlignment="1">
      <alignment horizontal="left" vertical="center"/>
    </xf>
    <xf numFmtId="0" fontId="26" fillId="6" borderId="4" xfId="0" applyNumberFormat="1" applyFont="1" applyFill="1" applyBorder="1" applyAlignment="1" applyProtection="1">
      <alignment horizontal="left" vertical="center"/>
    </xf>
    <xf numFmtId="0" fontId="26" fillId="6" borderId="4" xfId="0" applyNumberFormat="1" applyFont="1" applyFill="1" applyBorder="1" applyAlignment="1" applyProtection="1">
      <alignment vertical="center" wrapText="1"/>
    </xf>
    <xf numFmtId="0" fontId="18" fillId="9" borderId="4" xfId="0" applyNumberFormat="1" applyFont="1" applyFill="1" applyBorder="1" applyAlignment="1" applyProtection="1">
      <alignment vertical="center" wrapText="1"/>
    </xf>
    <xf numFmtId="4" fontId="9" fillId="9" borderId="4" xfId="0" applyNumberFormat="1" applyFont="1" applyFill="1" applyBorder="1" applyAlignment="1">
      <alignment horizontal="right" wrapText="1"/>
    </xf>
    <xf numFmtId="176" fontId="18" fillId="9" borderId="4" xfId="1" applyFont="1" applyFill="1" applyBorder="1" applyAlignment="1" applyProtection="1">
      <alignment horizontal="right" wrapText="1"/>
    </xf>
    <xf numFmtId="0" fontId="26" fillId="7" borderId="4" xfId="0" applyNumberFormat="1" applyFont="1" applyFill="1" applyBorder="1" applyAlignment="1" applyProtection="1">
      <alignment horizontal="left" vertical="center" wrapText="1"/>
    </xf>
    <xf numFmtId="4" fontId="26" fillId="7" borderId="4" xfId="0" applyNumberFormat="1" applyFont="1" applyFill="1" applyBorder="1" applyAlignment="1" applyProtection="1">
      <alignment horizontal="right" vertical="center" wrapText="1"/>
    </xf>
    <xf numFmtId="4" fontId="9" fillId="7" borderId="4" xfId="0" applyNumberFormat="1" applyFont="1" applyFill="1" applyBorder="1" applyAlignment="1">
      <alignment horizontal="right"/>
    </xf>
    <xf numFmtId="4" fontId="18" fillId="9" borderId="4" xfId="0" applyNumberFormat="1" applyFont="1" applyFill="1" applyBorder="1" applyAlignment="1" applyProtection="1">
      <alignment horizontal="right" vertical="center" wrapText="1"/>
    </xf>
    <xf numFmtId="0" fontId="18" fillId="6" borderId="4" xfId="0" applyFont="1" applyFill="1" applyBorder="1" applyAlignment="1">
      <alignment horizontal="left" vertical="center"/>
    </xf>
    <xf numFmtId="0" fontId="35" fillId="6" borderId="4" xfId="0" applyFont="1" applyFill="1" applyBorder="1" applyAlignment="1">
      <alignment horizontal="left" vertical="center"/>
    </xf>
    <xf numFmtId="4" fontId="18" fillId="6" borderId="4" xfId="0" applyNumberFormat="1" applyFont="1" applyFill="1" applyBorder="1" applyAlignment="1">
      <alignment horizontal="right" vertical="center"/>
    </xf>
    <xf numFmtId="0" fontId="35" fillId="9" borderId="4" xfId="0" applyFont="1" applyFill="1" applyBorder="1" applyAlignment="1">
      <alignment horizontal="left" vertical="center"/>
    </xf>
    <xf numFmtId="4" fontId="18" fillId="9" borderId="4" xfId="0" applyNumberFormat="1" applyFont="1" applyFill="1" applyBorder="1" applyAlignment="1">
      <alignment horizontal="right" vertical="center"/>
    </xf>
    <xf numFmtId="0" fontId="18" fillId="6" borderId="4" xfId="0" applyFont="1" applyFill="1" applyBorder="1" applyAlignment="1">
      <alignment horizontal="right" vertical="center"/>
    </xf>
    <xf numFmtId="4" fontId="18" fillId="9" borderId="4" xfId="0" applyNumberFormat="1" applyFont="1" applyFill="1" applyBorder="1" applyAlignment="1">
      <alignment horizontal="right" vertical="center" wrapText="1"/>
    </xf>
    <xf numFmtId="0" fontId="18" fillId="6" borderId="0" xfId="0" applyFont="1" applyFill="1" applyBorder="1" applyAlignment="1">
      <alignment horizontal="left" vertical="center"/>
    </xf>
    <xf numFmtId="3" fontId="9" fillId="6" borderId="0" xfId="0" applyNumberFormat="1" applyFont="1" applyFill="1" applyBorder="1" applyAlignment="1">
      <alignment horizontal="right"/>
    </xf>
    <xf numFmtId="0" fontId="26" fillId="8" borderId="4" xfId="0" applyNumberFormat="1" applyFont="1" applyFill="1" applyBorder="1" applyAlignment="1" applyProtection="1">
      <alignment horizontal="left" vertical="center" wrapText="1"/>
    </xf>
    <xf numFmtId="3" fontId="9" fillId="8" borderId="4" xfId="0" applyNumberFormat="1" applyFont="1" applyFill="1" applyBorder="1" applyAlignment="1">
      <alignment horizontal="right"/>
    </xf>
    <xf numFmtId="2" fontId="18" fillId="6" borderId="4" xfId="0" applyNumberFormat="1" applyFont="1" applyFill="1" applyBorder="1" applyAlignment="1">
      <alignment horizontal="right" vertical="center"/>
    </xf>
    <xf numFmtId="3" fontId="9" fillId="6" borderId="4" xfId="0" applyNumberFormat="1" applyFont="1" applyFill="1" applyBorder="1" applyAlignment="1">
      <alignment horizontal="right"/>
    </xf>
    <xf numFmtId="176" fontId="9" fillId="6" borderId="4" xfId="1" applyFont="1" applyFill="1" applyBorder="1" applyAlignment="1">
      <alignment horizontal="right"/>
    </xf>
    <xf numFmtId="183" fontId="26" fillId="8" borderId="4" xfId="0" applyNumberFormat="1" applyFont="1" applyFill="1" applyBorder="1" applyAlignment="1" applyProtection="1">
      <alignment horizontal="left" vertical="center" wrapText="1"/>
    </xf>
    <xf numFmtId="183" fontId="18" fillId="9" borderId="4" xfId="0" applyNumberFormat="1" applyFont="1" applyFill="1" applyBorder="1" applyAlignment="1" applyProtection="1">
      <alignment horizontal="left" vertical="center" wrapText="1"/>
    </xf>
    <xf numFmtId="178" fontId="18" fillId="6" borderId="4" xfId="5" applyFont="1" applyFill="1" applyBorder="1" applyAlignment="1">
      <alignment horizontal="right" vertical="center"/>
    </xf>
    <xf numFmtId="0" fontId="35" fillId="6" borderId="4" xfId="0" applyFont="1" applyFill="1" applyBorder="1" applyAlignment="1">
      <alignment horizontal="left" vertical="center" shrinkToFit="1"/>
    </xf>
    <xf numFmtId="4" fontId="18" fillId="6" borderId="4" xfId="0" applyNumberFormat="1" applyFont="1" applyFill="1" applyBorder="1" applyAlignment="1">
      <alignment horizontal="right" vertical="center" shrinkToFit="1"/>
    </xf>
    <xf numFmtId="0" fontId="18" fillId="0" borderId="4" xfId="0" applyFont="1" applyFill="1" applyBorder="1" applyAlignment="1">
      <alignment horizontal="left" vertical="center"/>
    </xf>
    <xf numFmtId="0" fontId="26" fillId="8" borderId="4" xfId="0" applyFont="1" applyFill="1" applyBorder="1" applyAlignment="1">
      <alignment horizontal="left" vertical="center"/>
    </xf>
    <xf numFmtId="0" fontId="26" fillId="8" borderId="4" xfId="0" applyNumberFormat="1" applyFont="1" applyFill="1" applyBorder="1" applyAlignment="1" applyProtection="1">
      <alignment horizontal="left" vertical="center"/>
    </xf>
    <xf numFmtId="0" fontId="26" fillId="8" borderId="4" xfId="0" applyNumberFormat="1" applyFont="1" applyFill="1" applyBorder="1" applyAlignment="1" applyProtection="1">
      <alignment vertical="center" wrapText="1"/>
    </xf>
    <xf numFmtId="4" fontId="26" fillId="8" borderId="4" xfId="0" applyNumberFormat="1" applyFont="1" applyFill="1" applyBorder="1" applyAlignment="1" applyProtection="1">
      <alignment vertical="center" wrapText="1"/>
    </xf>
    <xf numFmtId="4" fontId="18" fillId="9" borderId="4" xfId="0" applyNumberFormat="1" applyFont="1" applyFill="1" applyBorder="1" applyAlignment="1" applyProtection="1">
      <alignment vertical="center" wrapText="1"/>
    </xf>
    <xf numFmtId="0" fontId="18" fillId="6" borderId="4" xfId="0" applyNumberFormat="1" applyFont="1" applyFill="1" applyBorder="1" applyAlignment="1" applyProtection="1">
      <alignment horizontal="left" vertical="center" wrapText="1"/>
    </xf>
    <xf numFmtId="2" fontId="18" fillId="6" borderId="4" xfId="0" applyNumberFormat="1" applyFont="1" applyFill="1" applyBorder="1" applyAlignment="1">
      <alignment horizontal="right"/>
    </xf>
    <xf numFmtId="4" fontId="9" fillId="6" borderId="4" xfId="0" applyNumberFormat="1" applyFont="1" applyFill="1" applyBorder="1" applyAlignment="1" applyProtection="1">
      <alignment horizontal="right" wrapText="1"/>
    </xf>
    <xf numFmtId="0" fontId="8" fillId="0" borderId="0" xfId="0" applyNumberFormat="1" applyFont="1" applyFill="1" applyBorder="1" applyAlignment="1" applyProtection="1">
      <alignment horizontal="left" wrapText="1"/>
    </xf>
    <xf numFmtId="0" fontId="40" fillId="0" borderId="0" xfId="0" applyNumberFormat="1" applyFont="1" applyFill="1" applyBorder="1" applyAlignment="1" applyProtection="1">
      <alignment wrapText="1"/>
    </xf>
    <xf numFmtId="0" fontId="8" fillId="0" borderId="5" xfId="0" applyNumberFormat="1" applyFont="1" applyFill="1" applyBorder="1" applyAlignment="1" applyProtection="1">
      <alignment horizontal="center" vertical="center" wrapText="1"/>
    </xf>
    <xf numFmtId="0" fontId="36" fillId="0" borderId="5" xfId="0" applyFont="1" applyBorder="1" applyAlignment="1">
      <alignment horizontal="center" vertical="center"/>
    </xf>
    <xf numFmtId="0" fontId="12" fillId="0" borderId="1" xfId="0" applyFont="1" applyBorder="1" applyAlignment="1">
      <alignment horizontal="left" wrapText="1"/>
    </xf>
    <xf numFmtId="0" fontId="12" fillId="0" borderId="2" xfId="0" applyFont="1" applyBorder="1" applyAlignment="1">
      <alignment horizontal="left" wrapText="1"/>
    </xf>
    <xf numFmtId="0" fontId="12" fillId="0" borderId="2" xfId="0" applyFont="1" applyBorder="1" applyAlignment="1">
      <alignment horizontal="center" wrapText="1"/>
    </xf>
    <xf numFmtId="0" fontId="12" fillId="0" borderId="2" xfId="0" applyNumberFormat="1" applyFont="1" applyFill="1" applyBorder="1" applyAlignment="1" applyProtection="1">
      <alignment horizontal="left"/>
    </xf>
    <xf numFmtId="0" fontId="12" fillId="6" borderId="4" xfId="0" applyNumberFormat="1" applyFont="1" applyFill="1" applyBorder="1" applyAlignment="1" applyProtection="1">
      <alignment horizontal="center" vertical="center" wrapText="1"/>
    </xf>
    <xf numFmtId="0" fontId="26" fillId="10" borderId="1" xfId="0" applyNumberFormat="1" applyFont="1" applyFill="1" applyBorder="1" applyAlignment="1" applyProtection="1">
      <alignment horizontal="left" vertical="center" wrapText="1"/>
    </xf>
    <xf numFmtId="0" fontId="18" fillId="10" borderId="2" xfId="0" applyNumberFormat="1" applyFont="1" applyFill="1" applyBorder="1" applyAlignment="1" applyProtection="1">
      <alignment vertical="center" wrapText="1"/>
    </xf>
    <xf numFmtId="0" fontId="18" fillId="10" borderId="2" xfId="0" applyNumberFormat="1" applyFont="1" applyFill="1" applyBorder="1" applyAlignment="1" applyProtection="1">
      <alignment vertical="center"/>
    </xf>
    <xf numFmtId="4" fontId="12" fillId="10" borderId="4" xfId="0" applyNumberFormat="1" applyFont="1" applyFill="1" applyBorder="1" applyAlignment="1">
      <alignment horizontal="right"/>
    </xf>
    <xf numFmtId="0" fontId="26" fillId="0" borderId="1" xfId="0" applyNumberFormat="1" applyFont="1" applyFill="1" applyBorder="1" applyAlignment="1" applyProtection="1">
      <alignment horizontal="left" vertical="center" wrapText="1"/>
    </xf>
    <xf numFmtId="0" fontId="18" fillId="0" borderId="2" xfId="0" applyNumberFormat="1" applyFont="1" applyFill="1" applyBorder="1" applyAlignment="1" applyProtection="1">
      <alignment vertical="center" wrapText="1"/>
    </xf>
    <xf numFmtId="0" fontId="18" fillId="0" borderId="2" xfId="0" applyNumberFormat="1" applyFont="1" applyFill="1" applyBorder="1" applyAlignment="1" applyProtection="1">
      <alignment vertical="center"/>
    </xf>
    <xf numFmtId="4" fontId="12" fillId="0" borderId="4" xfId="0" applyNumberFormat="1" applyFont="1" applyFill="1" applyBorder="1" applyAlignment="1">
      <alignment horizontal="right"/>
    </xf>
    <xf numFmtId="0" fontId="26" fillId="0" borderId="1" xfId="0" applyFont="1" applyFill="1" applyBorder="1" applyAlignment="1">
      <alignment horizontal="left" vertical="center"/>
    </xf>
    <xf numFmtId="0" fontId="26" fillId="10" borderId="1" xfId="0" applyFont="1" applyFill="1" applyBorder="1" applyAlignment="1">
      <alignment horizontal="left" vertical="center"/>
    </xf>
    <xf numFmtId="0" fontId="26" fillId="0" borderId="1" xfId="0" applyFont="1" applyBorder="1" applyAlignment="1">
      <alignment horizontal="left" vertical="center"/>
    </xf>
    <xf numFmtId="4" fontId="12" fillId="0" borderId="4" xfId="0" applyNumberFormat="1" applyFont="1" applyBorder="1" applyAlignment="1">
      <alignment horizontal="right"/>
    </xf>
    <xf numFmtId="0" fontId="40" fillId="0" borderId="0" xfId="0" applyNumberFormat="1" applyFont="1" applyFill="1" applyBorder="1" applyAlignment="1" applyProtection="1">
      <alignment horizontal="center" vertical="center" wrapText="1"/>
    </xf>
    <xf numFmtId="0" fontId="9" fillId="0" borderId="0" xfId="0" applyNumberFormat="1" applyFont="1" applyFill="1" applyBorder="1" applyAlignment="1" applyProtection="1"/>
    <xf numFmtId="0" fontId="26" fillId="4" borderId="1" xfId="0" applyNumberFormat="1" applyFont="1" applyFill="1" applyBorder="1" applyAlignment="1" applyProtection="1">
      <alignment horizontal="left" vertical="center" wrapText="1"/>
    </xf>
    <xf numFmtId="0" fontId="26" fillId="4" borderId="2" xfId="0" applyNumberFormat="1" applyFont="1" applyFill="1" applyBorder="1" applyAlignment="1" applyProtection="1">
      <alignment horizontal="left" vertical="center" wrapText="1"/>
    </xf>
    <xf numFmtId="0" fontId="26" fillId="4" borderId="3" xfId="0" applyNumberFormat="1" applyFont="1" applyFill="1" applyBorder="1" applyAlignment="1" applyProtection="1">
      <alignment horizontal="left" vertical="center" wrapText="1"/>
    </xf>
    <xf numFmtId="4" fontId="26" fillId="4" borderId="1" xfId="0" applyNumberFormat="1" applyFont="1" applyFill="1" applyBorder="1" applyAlignment="1">
      <alignment horizontal="right"/>
    </xf>
    <xf numFmtId="4" fontId="26" fillId="10" borderId="1" xfId="0" applyNumberFormat="1" applyFont="1" applyFill="1" applyBorder="1" applyAlignment="1">
      <alignment horizontal="right"/>
    </xf>
    <xf numFmtId="0" fontId="26" fillId="10" borderId="2" xfId="0" applyNumberFormat="1" applyFont="1" applyFill="1" applyBorder="1" applyAlignment="1" applyProtection="1">
      <alignment horizontal="left" vertical="center" wrapText="1"/>
    </xf>
    <xf numFmtId="0" fontId="26" fillId="10" borderId="3" xfId="0" applyNumberFormat="1" applyFont="1" applyFill="1" applyBorder="1" applyAlignment="1" applyProtection="1">
      <alignment horizontal="left" vertical="center" wrapText="1"/>
    </xf>
    <xf numFmtId="0" fontId="27" fillId="0" borderId="0" xfId="0" applyNumberFormat="1" applyFont="1" applyFill="1" applyBorder="1" applyAlignment="1" applyProtection="1">
      <alignment horizontal="center" vertical="center" wrapText="1"/>
    </xf>
    <xf numFmtId="0" fontId="41" fillId="0" borderId="0" xfId="0" applyFont="1" applyAlignment="1">
      <alignment wrapText="1"/>
    </xf>
    <xf numFmtId="0" fontId="42" fillId="0" borderId="0" xfId="0" applyNumberFormat="1" applyFont="1" applyFill="1" applyBorder="1" applyAlignment="1" applyProtection="1">
      <alignment horizontal="center" vertical="center" wrapText="1"/>
    </xf>
    <xf numFmtId="0" fontId="43" fillId="0" borderId="0" xfId="0" applyNumberFormat="1" applyFont="1" applyFill="1" applyBorder="1" applyAlignment="1" applyProtection="1">
      <alignment horizontal="center" vertical="center" wrapText="1"/>
    </xf>
    <xf numFmtId="0" fontId="18" fillId="0" borderId="0" xfId="0" applyNumberFormat="1" applyFont="1" applyFill="1" applyBorder="1" applyAlignment="1" applyProtection="1"/>
    <xf numFmtId="0" fontId="26" fillId="0" borderId="1" xfId="0" applyFont="1" applyBorder="1" applyAlignment="1">
      <alignment horizontal="left" wrapText="1"/>
    </xf>
    <xf numFmtId="0" fontId="26" fillId="0" borderId="2" xfId="0" applyFont="1" applyBorder="1" applyAlignment="1">
      <alignment horizontal="left" wrapText="1"/>
    </xf>
    <xf numFmtId="0" fontId="26" fillId="0" borderId="2" xfId="0" applyFont="1" applyBorder="1" applyAlignment="1">
      <alignment horizontal="center" wrapText="1"/>
    </xf>
    <xf numFmtId="0" fontId="26" fillId="0" borderId="2" xfId="0" applyNumberFormat="1" applyFont="1" applyFill="1" applyBorder="1" applyAlignment="1" applyProtection="1">
      <alignment horizontal="left"/>
    </xf>
    <xf numFmtId="0" fontId="26" fillId="6" borderId="4" xfId="0" applyNumberFormat="1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4" fontId="12" fillId="10" borderId="1" xfId="0" applyNumberFormat="1" applyFont="1" applyFill="1" applyBorder="1" applyAlignment="1">
      <alignment horizontal="right"/>
    </xf>
    <xf numFmtId="0" fontId="44" fillId="0" borderId="0" xfId="0" applyNumberFormat="1" applyFont="1" applyFill="1" applyBorder="1" applyAlignment="1" applyProtection="1">
      <alignment wrapText="1"/>
    </xf>
    <xf numFmtId="0" fontId="45" fillId="0" borderId="0" xfId="0" applyNumberFormat="1" applyFont="1" applyFill="1" applyBorder="1" applyAlignment="1" applyProtection="1">
      <alignment wrapText="1"/>
    </xf>
    <xf numFmtId="0" fontId="46" fillId="0" borderId="5" xfId="0" applyFont="1" applyBorder="1" applyAlignment="1">
      <alignment horizontal="right" vertical="center"/>
    </xf>
    <xf numFmtId="4" fontId="12" fillId="0" borderId="4" xfId="0" applyNumberFormat="1" applyFont="1" applyFill="1" applyBorder="1" applyAlignment="1" applyProtection="1">
      <alignment horizontal="right" wrapText="1"/>
    </xf>
    <xf numFmtId="4" fontId="26" fillId="4" borderId="4" xfId="0" applyNumberFormat="1" applyFont="1" applyFill="1" applyBorder="1" applyAlignment="1" applyProtection="1">
      <alignment horizontal="right" wrapText="1"/>
    </xf>
    <xf numFmtId="4" fontId="26" fillId="10" borderId="4" xfId="0" applyNumberFormat="1" applyFont="1" applyFill="1" applyBorder="1" applyAlignment="1">
      <alignment horizontal="right"/>
    </xf>
    <xf numFmtId="0" fontId="26" fillId="0" borderId="1" xfId="0" applyFont="1" applyFill="1" applyBorder="1" applyAlignment="1" quotePrefix="1">
      <alignment horizontal="left" vertical="center"/>
    </xf>
    <xf numFmtId="0" fontId="26" fillId="0" borderId="1" xfId="0" applyNumberFormat="1" applyFont="1" applyFill="1" applyBorder="1" applyAlignment="1" applyProtection="1" quotePrefix="1">
      <alignment horizontal="left" vertical="center" wrapText="1"/>
    </xf>
    <xf numFmtId="0" fontId="26" fillId="0" borderId="1" xfId="0" applyFont="1" applyBorder="1" applyAlignment="1" quotePrefix="1">
      <alignment horizontal="left" vertical="center"/>
    </xf>
    <xf numFmtId="0" fontId="26" fillId="10" borderId="1" xfId="0" applyNumberFormat="1" applyFont="1" applyFill="1" applyBorder="1" applyAlignment="1" applyProtection="1" quotePrefix="1">
      <alignment horizontal="left" vertical="center" wrapText="1"/>
    </xf>
    <xf numFmtId="0" fontId="35" fillId="6" borderId="4" xfId="0" applyFont="1" applyFill="1" applyBorder="1" applyAlignment="1" quotePrefix="1">
      <alignment horizontal="left" vertical="center"/>
    </xf>
    <xf numFmtId="0" fontId="18" fillId="9" borderId="4" xfId="0" applyFont="1" applyFill="1" applyBorder="1" applyAlignment="1" quotePrefix="1">
      <alignment horizontal="left" vertical="center"/>
    </xf>
    <xf numFmtId="0" fontId="18" fillId="9" borderId="4" xfId="0" applyFont="1" applyFill="1" applyBorder="1" applyAlignment="1" quotePrefix="1">
      <alignment horizontal="left" vertical="center" wrapText="1"/>
    </xf>
    <xf numFmtId="0" fontId="35" fillId="6" borderId="4" xfId="0" applyFont="1" applyFill="1" applyBorder="1" applyAlignment="1" quotePrefix="1">
      <alignment horizontal="left" vertical="center" shrinkToFit="1"/>
    </xf>
    <xf numFmtId="0" fontId="35" fillId="6" borderId="1" xfId="0" applyFont="1" applyFill="1" applyBorder="1" applyAlignment="1" quotePrefix="1">
      <alignment horizontal="left" vertical="center"/>
    </xf>
    <xf numFmtId="0" fontId="35" fillId="6" borderId="1" xfId="0" applyFont="1" applyFill="1" applyBorder="1" applyAlignment="1" quotePrefix="1">
      <alignment horizontal="left" vertical="center" shrinkToFit="1"/>
    </xf>
    <xf numFmtId="0" fontId="35" fillId="6" borderId="4" xfId="0" applyFont="1" applyFill="1" applyBorder="1" applyAlignment="1" quotePrefix="1">
      <alignment horizontal="left" vertical="center" wrapText="1"/>
    </xf>
    <xf numFmtId="0" fontId="18" fillId="0" borderId="4" xfId="0" applyFont="1" applyFill="1" applyBorder="1" applyAlignment="1" quotePrefix="1">
      <alignment horizontal="left" vertical="center" wrapText="1"/>
    </xf>
    <xf numFmtId="0" fontId="9" fillId="6" borderId="3" xfId="0" applyNumberFormat="1" applyFont="1" applyFill="1" applyBorder="1" applyAlignment="1" applyProtection="1" quotePrefix="1">
      <alignment horizontal="left" vertical="center" wrapText="1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4"/>
  <sheetViews>
    <sheetView zoomScale="130" zoomScaleNormal="130" workbookViewId="0">
      <selection activeCell="H36" sqref="H36"/>
    </sheetView>
  </sheetViews>
  <sheetFormatPr defaultColWidth="9" defaultRowHeight="15"/>
  <cols>
    <col min="5" max="10" width="25.2857142857143" customWidth="1"/>
  </cols>
  <sheetData>
    <row r="1" ht="42" customHeight="1" spans="1:10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</row>
    <row r="2" ht="18" spans="1:10">
      <c r="A2" s="9"/>
      <c r="B2" s="9"/>
      <c r="C2" s="9"/>
      <c r="D2" s="9"/>
      <c r="E2" s="9"/>
      <c r="F2" s="9"/>
      <c r="G2" s="9"/>
      <c r="H2" s="9"/>
      <c r="I2" s="9"/>
      <c r="J2" s="9"/>
    </row>
    <row r="3" ht="15.75" spans="1:10">
      <c r="A3" s="8" t="s">
        <v>1</v>
      </c>
      <c r="B3" s="8"/>
      <c r="C3" s="8"/>
      <c r="D3" s="8"/>
      <c r="E3" s="8"/>
      <c r="F3" s="8"/>
      <c r="G3" s="8"/>
      <c r="H3" s="8"/>
      <c r="I3" s="139"/>
      <c r="J3" s="139"/>
    </row>
    <row r="4" ht="18" spans="1:10">
      <c r="A4" s="9"/>
      <c r="B4" s="9"/>
      <c r="C4" s="9"/>
      <c r="D4" s="9"/>
      <c r="E4" s="9"/>
      <c r="F4" s="9"/>
      <c r="G4" s="9"/>
      <c r="H4" s="9"/>
      <c r="I4" s="10"/>
      <c r="J4" s="10"/>
    </row>
    <row r="5" ht="15.75" spans="1:10">
      <c r="A5" s="8" t="s">
        <v>2</v>
      </c>
      <c r="B5" s="11"/>
      <c r="C5" s="11"/>
      <c r="D5" s="11"/>
      <c r="E5" s="11"/>
      <c r="F5" s="11"/>
      <c r="G5" s="11"/>
      <c r="H5" s="11"/>
      <c r="I5" s="11"/>
      <c r="J5" s="11"/>
    </row>
    <row r="6" ht="18" spans="1:10">
      <c r="A6" s="241"/>
      <c r="B6" s="242"/>
      <c r="C6" s="242"/>
      <c r="D6" s="242"/>
      <c r="E6" s="243"/>
      <c r="F6" s="244"/>
      <c r="G6" s="244"/>
      <c r="H6" s="244"/>
      <c r="I6" s="244"/>
      <c r="J6" s="286" t="s">
        <v>3</v>
      </c>
    </row>
    <row r="7" ht="25.5" spans="1:10">
      <c r="A7" s="245"/>
      <c r="B7" s="246"/>
      <c r="C7" s="246"/>
      <c r="D7" s="247"/>
      <c r="E7" s="248"/>
      <c r="F7" s="249" t="s">
        <v>4</v>
      </c>
      <c r="G7" s="249" t="s">
        <v>5</v>
      </c>
      <c r="H7" s="249" t="s">
        <v>6</v>
      </c>
      <c r="I7" s="249" t="s">
        <v>7</v>
      </c>
      <c r="J7" s="249" t="s">
        <v>8</v>
      </c>
    </row>
    <row r="8" spans="1:10">
      <c r="A8" s="250" t="s">
        <v>9</v>
      </c>
      <c r="B8" s="251"/>
      <c r="C8" s="251"/>
      <c r="D8" s="251"/>
      <c r="E8" s="252"/>
      <c r="F8" s="253">
        <f>F9+F10</f>
        <v>2601627.78</v>
      </c>
      <c r="G8" s="253">
        <f>G9+G10</f>
        <v>2662504.44</v>
      </c>
      <c r="H8" s="253">
        <f>H9</f>
        <v>3249790.59</v>
      </c>
      <c r="I8" s="253">
        <f>I9+I10</f>
        <v>3368716.95</v>
      </c>
      <c r="J8" s="253">
        <f>J9+J10</f>
        <v>3038716.95</v>
      </c>
    </row>
    <row r="9" spans="1:10">
      <c r="A9" s="254" t="s">
        <v>10</v>
      </c>
      <c r="B9" s="255"/>
      <c r="C9" s="255"/>
      <c r="D9" s="255"/>
      <c r="E9" s="256"/>
      <c r="F9" s="257">
        <v>2601627.78</v>
      </c>
      <c r="G9" s="257">
        <v>2662504.44</v>
      </c>
      <c r="H9" s="257">
        <v>3249790.59</v>
      </c>
      <c r="I9" s="257">
        <v>3368716.95</v>
      </c>
      <c r="J9" s="257">
        <v>3038716.95</v>
      </c>
    </row>
    <row r="10" spans="1:10">
      <c r="A10" s="290" t="s">
        <v>11</v>
      </c>
      <c r="B10" s="256"/>
      <c r="C10" s="256"/>
      <c r="D10" s="256"/>
      <c r="E10" s="256"/>
      <c r="F10" s="257"/>
      <c r="G10" s="257"/>
      <c r="H10" s="257"/>
      <c r="I10" s="257"/>
      <c r="J10" s="257"/>
    </row>
    <row r="11" spans="1:10">
      <c r="A11" s="259" t="s">
        <v>12</v>
      </c>
      <c r="B11" s="252"/>
      <c r="C11" s="252"/>
      <c r="D11" s="252"/>
      <c r="E11" s="252"/>
      <c r="F11" s="253">
        <f>F12+F13</f>
        <v>2590450.83</v>
      </c>
      <c r="G11" s="253">
        <f>G12+G13</f>
        <v>2679993.64</v>
      </c>
      <c r="H11" s="253">
        <f>H12+H13</f>
        <v>3075023.33</v>
      </c>
      <c r="I11" s="253">
        <f>I12+I13</f>
        <v>3368716.95</v>
      </c>
      <c r="J11" s="253">
        <f>J12+J13</f>
        <v>3038716.95</v>
      </c>
    </row>
    <row r="12" spans="1:10">
      <c r="A12" s="291" t="s">
        <v>13</v>
      </c>
      <c r="B12" s="255"/>
      <c r="C12" s="255"/>
      <c r="D12" s="255"/>
      <c r="E12" s="255"/>
      <c r="F12" s="257">
        <v>2534766.38</v>
      </c>
      <c r="G12" s="257">
        <v>2605457.07</v>
      </c>
      <c r="H12" s="257">
        <v>2908053.11</v>
      </c>
      <c r="I12" s="257">
        <v>2888246.73</v>
      </c>
      <c r="J12" s="287">
        <v>2888246.73</v>
      </c>
    </row>
    <row r="13" spans="1:10">
      <c r="A13" s="292" t="s">
        <v>14</v>
      </c>
      <c r="B13" s="256"/>
      <c r="C13" s="256"/>
      <c r="D13" s="256"/>
      <c r="E13" s="256"/>
      <c r="F13" s="261">
        <v>55684.45</v>
      </c>
      <c r="G13" s="261">
        <v>74536.57</v>
      </c>
      <c r="H13" s="261">
        <v>166970.22</v>
      </c>
      <c r="I13" s="261">
        <v>480470.22</v>
      </c>
      <c r="J13" s="287">
        <v>150470.22</v>
      </c>
    </row>
    <row r="14" spans="1:10">
      <c r="A14" s="293" t="s">
        <v>15</v>
      </c>
      <c r="B14" s="251"/>
      <c r="C14" s="251"/>
      <c r="D14" s="251"/>
      <c r="E14" s="251"/>
      <c r="F14" s="253">
        <f>F8-F11</f>
        <v>11176.9499999997</v>
      </c>
      <c r="G14" s="253">
        <v>-17489.2</v>
      </c>
      <c r="H14" s="253">
        <f>H8-H11</f>
        <v>174767.26</v>
      </c>
      <c r="I14" s="253">
        <f>I8-I11</f>
        <v>0</v>
      </c>
      <c r="J14" s="253">
        <f>J8-J11</f>
        <v>0</v>
      </c>
    </row>
    <row r="15" ht="18" spans="1:10">
      <c r="A15" s="9"/>
      <c r="B15" s="262"/>
      <c r="C15" s="262"/>
      <c r="D15" s="262"/>
      <c r="E15" s="262"/>
      <c r="F15" s="262"/>
      <c r="G15" s="262"/>
      <c r="H15" s="263"/>
      <c r="I15" s="263"/>
      <c r="J15" s="263"/>
    </row>
    <row r="16" ht="15.75" spans="1:10">
      <c r="A16" s="8" t="s">
        <v>16</v>
      </c>
      <c r="B16" s="11"/>
      <c r="C16" s="11"/>
      <c r="D16" s="11"/>
      <c r="E16" s="11"/>
      <c r="F16" s="11"/>
      <c r="G16" s="11"/>
      <c r="H16" s="11"/>
      <c r="I16" s="11"/>
      <c r="J16" s="11"/>
    </row>
    <row r="17" ht="18" spans="1:10">
      <c r="A17" s="9"/>
      <c r="B17" s="262"/>
      <c r="C17" s="262"/>
      <c r="D17" s="262"/>
      <c r="E17" s="262"/>
      <c r="F17" s="262"/>
      <c r="G17" s="262"/>
      <c r="H17" s="263"/>
      <c r="I17" s="263"/>
      <c r="J17" s="263"/>
    </row>
    <row r="18" ht="25.5" spans="1:10">
      <c r="A18" s="245"/>
      <c r="B18" s="246"/>
      <c r="C18" s="246"/>
      <c r="D18" s="247"/>
      <c r="E18" s="248"/>
      <c r="F18" s="249" t="s">
        <v>4</v>
      </c>
      <c r="G18" s="249" t="s">
        <v>5</v>
      </c>
      <c r="H18" s="249" t="s">
        <v>6</v>
      </c>
      <c r="I18" s="249" t="s">
        <v>7</v>
      </c>
      <c r="J18" s="249" t="s">
        <v>8</v>
      </c>
    </row>
    <row r="19" spans="1:10">
      <c r="A19" s="292" t="s">
        <v>17</v>
      </c>
      <c r="B19" s="256"/>
      <c r="C19" s="256"/>
      <c r="D19" s="256"/>
      <c r="E19" s="256"/>
      <c r="F19" s="261"/>
      <c r="G19" s="261"/>
      <c r="H19" s="261"/>
      <c r="I19" s="261"/>
      <c r="J19" s="287"/>
    </row>
    <row r="20" spans="1:10">
      <c r="A20" s="292" t="s">
        <v>18</v>
      </c>
      <c r="B20" s="256"/>
      <c r="C20" s="256"/>
      <c r="D20" s="256"/>
      <c r="E20" s="256"/>
      <c r="F20" s="261"/>
      <c r="G20" s="261"/>
      <c r="H20" s="261"/>
      <c r="I20" s="261"/>
      <c r="J20" s="287"/>
    </row>
    <row r="21" spans="1:10">
      <c r="A21" s="293" t="s">
        <v>19</v>
      </c>
      <c r="B21" s="251"/>
      <c r="C21" s="251"/>
      <c r="D21" s="251"/>
      <c r="E21" s="251"/>
      <c r="F21" s="253">
        <f>F19-F20</f>
        <v>0</v>
      </c>
      <c r="G21" s="253">
        <f>G19-G20</f>
        <v>0</v>
      </c>
      <c r="H21" s="253">
        <f>H19-H20</f>
        <v>0</v>
      </c>
      <c r="I21" s="253">
        <f>I19-I20</f>
        <v>0</v>
      </c>
      <c r="J21" s="253">
        <f>J19-J20</f>
        <v>0</v>
      </c>
    </row>
    <row r="22" spans="1:10">
      <c r="A22" s="293" t="s">
        <v>20</v>
      </c>
      <c r="B22" s="251"/>
      <c r="C22" s="251"/>
      <c r="D22" s="251"/>
      <c r="E22" s="251"/>
      <c r="F22" s="253">
        <f>F14+F21</f>
        <v>11176.9499999997</v>
      </c>
      <c r="G22" s="253">
        <f>G14+G21</f>
        <v>-17489.2</v>
      </c>
      <c r="H22" s="253">
        <v>174767.26</v>
      </c>
      <c r="I22" s="253">
        <f>I14+I21</f>
        <v>0</v>
      </c>
      <c r="J22" s="253">
        <v>0</v>
      </c>
    </row>
    <row r="23" ht="18" spans="1:10">
      <c r="A23" s="9"/>
      <c r="B23" s="262"/>
      <c r="C23" s="262"/>
      <c r="D23" s="262"/>
      <c r="E23" s="262"/>
      <c r="F23" s="262"/>
      <c r="G23" s="262"/>
      <c r="H23" s="263"/>
      <c r="I23" s="263"/>
      <c r="J23" s="263"/>
    </row>
    <row r="24" ht="15.75" spans="1:10">
      <c r="A24" s="8" t="s">
        <v>21</v>
      </c>
      <c r="B24" s="11"/>
      <c r="C24" s="11"/>
      <c r="D24" s="11"/>
      <c r="E24" s="11"/>
      <c r="F24" s="11"/>
      <c r="G24" s="11"/>
      <c r="H24" s="11"/>
      <c r="I24" s="11"/>
      <c r="J24" s="11"/>
    </row>
    <row r="25" ht="15.75" spans="1:10">
      <c r="A25" s="8"/>
      <c r="B25" s="11"/>
      <c r="C25" s="11"/>
      <c r="D25" s="11"/>
      <c r="E25" s="11"/>
      <c r="F25" s="11"/>
      <c r="G25" s="11"/>
      <c r="H25" s="11"/>
      <c r="I25" s="11"/>
      <c r="J25" s="11"/>
    </row>
    <row r="26" ht="25.5" spans="1:10">
      <c r="A26" s="245"/>
      <c r="B26" s="246"/>
      <c r="C26" s="246"/>
      <c r="D26" s="247"/>
      <c r="E26" s="248"/>
      <c r="F26" s="249" t="s">
        <v>4</v>
      </c>
      <c r="G26" s="249" t="s">
        <v>5</v>
      </c>
      <c r="H26" s="249" t="s">
        <v>6</v>
      </c>
      <c r="I26" s="249" t="s">
        <v>7</v>
      </c>
      <c r="J26" s="249" t="s">
        <v>8</v>
      </c>
    </row>
    <row r="27" customHeight="1" spans="1:10">
      <c r="A27" s="264" t="s">
        <v>22</v>
      </c>
      <c r="B27" s="265"/>
      <c r="C27" s="265"/>
      <c r="D27" s="265"/>
      <c r="E27" s="266"/>
      <c r="F27" s="267">
        <v>5656.76</v>
      </c>
      <c r="G27" s="267"/>
      <c r="H27" s="267">
        <v>-174767.26</v>
      </c>
      <c r="I27" s="267">
        <v>0</v>
      </c>
      <c r="J27" s="288">
        <v>0</v>
      </c>
    </row>
    <row r="28" customHeight="1" spans="1:10">
      <c r="A28" s="293" t="s">
        <v>23</v>
      </c>
      <c r="B28" s="251"/>
      <c r="C28" s="251"/>
      <c r="D28" s="251"/>
      <c r="E28" s="251"/>
      <c r="F28" s="268">
        <f>F22+F27</f>
        <v>16833.7099999997</v>
      </c>
      <c r="G28" s="268">
        <v>-17489.2</v>
      </c>
      <c r="H28" s="268">
        <v>0</v>
      </c>
      <c r="I28" s="268">
        <f>I22+I27</f>
        <v>0</v>
      </c>
      <c r="J28" s="289">
        <v>0</v>
      </c>
    </row>
    <row r="29" ht="45" customHeight="1" spans="1:10">
      <c r="A29" s="250" t="s">
        <v>24</v>
      </c>
      <c r="B29" s="269"/>
      <c r="C29" s="269"/>
      <c r="D29" s="269"/>
      <c r="E29" s="270"/>
      <c r="F29" s="268">
        <f>F14+F21+F27-F28</f>
        <v>0</v>
      </c>
      <c r="G29" s="268">
        <v>0</v>
      </c>
      <c r="H29" s="268">
        <v>0</v>
      </c>
      <c r="I29" s="268">
        <f>I14+I21+I27-I28</f>
        <v>0</v>
      </c>
      <c r="J29" s="289">
        <f>J14+J21+J27-J28</f>
        <v>0</v>
      </c>
    </row>
    <row r="30" ht="15.75" spans="1:10">
      <c r="A30" s="271"/>
      <c r="B30" s="272"/>
      <c r="C30" s="272"/>
      <c r="D30" s="272"/>
      <c r="E30" s="272"/>
      <c r="F30" s="272"/>
      <c r="G30" s="272"/>
      <c r="H30" s="272"/>
      <c r="I30" s="272"/>
      <c r="J30" s="272"/>
    </row>
    <row r="31" ht="15.75" spans="1:10">
      <c r="A31" s="271" t="s">
        <v>25</v>
      </c>
      <c r="B31" s="271"/>
      <c r="C31" s="271"/>
      <c r="D31" s="271"/>
      <c r="E31" s="271"/>
      <c r="F31" s="271"/>
      <c r="G31" s="271"/>
      <c r="H31" s="271"/>
      <c r="I31" s="271"/>
      <c r="J31" s="271"/>
    </row>
    <row r="32" ht="18" spans="1:10">
      <c r="A32" s="273"/>
      <c r="B32" s="274"/>
      <c r="C32" s="274"/>
      <c r="D32" s="274"/>
      <c r="E32" s="274"/>
      <c r="F32" s="274"/>
      <c r="G32" s="274"/>
      <c r="H32" s="275"/>
      <c r="I32" s="275"/>
      <c r="J32" s="275"/>
    </row>
    <row r="33" ht="25.5" spans="1:10">
      <c r="A33" s="276"/>
      <c r="B33" s="277"/>
      <c r="C33" s="277"/>
      <c r="D33" s="278"/>
      <c r="E33" s="279"/>
      <c r="F33" s="280" t="s">
        <v>4</v>
      </c>
      <c r="G33" s="280" t="s">
        <v>5</v>
      </c>
      <c r="H33" s="280" t="s">
        <v>6</v>
      </c>
      <c r="I33" s="280" t="s">
        <v>7</v>
      </c>
      <c r="J33" s="280" t="s">
        <v>8</v>
      </c>
    </row>
    <row r="34" spans="1:10">
      <c r="A34" s="264" t="s">
        <v>22</v>
      </c>
      <c r="B34" s="265"/>
      <c r="C34" s="265"/>
      <c r="D34" s="265"/>
      <c r="E34" s="266"/>
      <c r="F34" s="267">
        <v>0</v>
      </c>
      <c r="G34" s="267">
        <f>F37</f>
        <v>0</v>
      </c>
      <c r="H34" s="267">
        <v>-174767.26</v>
      </c>
      <c r="I34" s="267">
        <f>H37</f>
        <v>0</v>
      </c>
      <c r="J34" s="288">
        <f>I37</f>
        <v>0</v>
      </c>
    </row>
    <row r="35" ht="28.5" customHeight="1" spans="1:10">
      <c r="A35" s="264" t="s">
        <v>26</v>
      </c>
      <c r="B35" s="265"/>
      <c r="C35" s="265"/>
      <c r="D35" s="265"/>
      <c r="E35" s="266"/>
      <c r="F35" s="267">
        <v>0</v>
      </c>
      <c r="G35" s="267">
        <v>0</v>
      </c>
      <c r="H35" s="267">
        <v>-174767.26</v>
      </c>
      <c r="I35" s="267">
        <v>0</v>
      </c>
      <c r="J35" s="288">
        <v>0</v>
      </c>
    </row>
    <row r="36" spans="1:10">
      <c r="A36" s="264" t="s">
        <v>27</v>
      </c>
      <c r="B36" s="281"/>
      <c r="C36" s="281"/>
      <c r="D36" s="281"/>
      <c r="E36" s="282"/>
      <c r="F36" s="267">
        <v>0</v>
      </c>
      <c r="G36" s="267">
        <v>0</v>
      </c>
      <c r="H36" s="267">
        <v>0</v>
      </c>
      <c r="I36" s="267">
        <v>0</v>
      </c>
      <c r="J36" s="288">
        <v>0</v>
      </c>
    </row>
    <row r="37" customHeight="1" spans="1:10">
      <c r="A37" s="293" t="s">
        <v>23</v>
      </c>
      <c r="B37" s="251"/>
      <c r="C37" s="251"/>
      <c r="D37" s="251"/>
      <c r="E37" s="251"/>
      <c r="F37" s="283">
        <f>F34-F35+F36</f>
        <v>0</v>
      </c>
      <c r="G37" s="283">
        <f>G34-G35+G36</f>
        <v>0</v>
      </c>
      <c r="H37" s="283">
        <f>H34-H35+H36</f>
        <v>0</v>
      </c>
      <c r="I37" s="283">
        <f>I34-I35+I36</f>
        <v>0</v>
      </c>
      <c r="J37" s="253">
        <f>J34-J35+J36</f>
        <v>0</v>
      </c>
    </row>
    <row r="38" ht="17.25" customHeight="1"/>
    <row r="39" spans="1:10">
      <c r="A39" s="284" t="s">
        <v>28</v>
      </c>
      <c r="B39" s="285"/>
      <c r="C39" s="285"/>
      <c r="D39" s="285"/>
      <c r="E39" s="285"/>
      <c r="F39" s="285"/>
      <c r="G39" s="285"/>
      <c r="H39" s="285"/>
      <c r="I39" s="285"/>
      <c r="J39" s="285"/>
    </row>
    <row r="40" ht="9" customHeight="1"/>
    <row r="44" ht="24.95" customHeight="1" spans="1:8">
      <c r="A44" s="284" t="s">
        <v>29</v>
      </c>
      <c r="B44" s="285"/>
      <c r="C44" s="285"/>
      <c r="D44" s="285"/>
      <c r="E44" s="285"/>
      <c r="F44" s="285"/>
      <c r="G44" s="285"/>
      <c r="H44" s="285"/>
    </row>
  </sheetData>
  <mergeCells count="25"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  <mergeCell ref="A20:E20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39:J39"/>
    <mergeCell ref="A44:H44"/>
  </mergeCells>
  <pageMargins left="0.7" right="0.7" top="0.75" bottom="0.75" header="0.3" footer="0.3"/>
  <pageSetup paperSize="9" scale="62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5"/>
  <sheetViews>
    <sheetView zoomScale="140" zoomScaleNormal="140" workbookViewId="0">
      <selection activeCell="D105" sqref="D105"/>
    </sheetView>
  </sheetViews>
  <sheetFormatPr defaultColWidth="9" defaultRowHeight="15"/>
  <cols>
    <col min="1" max="1" width="7.42857142857143" customWidth="1"/>
    <col min="2" max="2" width="8.42857142857143" customWidth="1"/>
    <col min="3" max="3" width="7.71428571428571" customWidth="1"/>
    <col min="4" max="4" width="26.7142857142857" customWidth="1"/>
    <col min="5" max="9" width="20.7142857142857" customWidth="1"/>
  </cols>
  <sheetData>
    <row r="1" ht="42" customHeight="1" spans="1:9">
      <c r="A1" s="8" t="s">
        <v>30</v>
      </c>
      <c r="B1" s="8"/>
      <c r="C1" s="8"/>
      <c r="D1" s="8"/>
      <c r="E1" s="8"/>
      <c r="F1" s="8"/>
      <c r="G1" s="8"/>
      <c r="H1" s="8"/>
      <c r="I1" s="8"/>
    </row>
    <row r="2" ht="18" customHeight="1" spans="1:9">
      <c r="A2" s="9"/>
      <c r="B2" s="9"/>
      <c r="C2" s="9"/>
      <c r="D2" s="9"/>
      <c r="E2" s="9"/>
      <c r="F2" s="9"/>
      <c r="G2" s="9"/>
      <c r="H2" s="9"/>
      <c r="I2" s="9"/>
    </row>
    <row r="3" ht="15.75" spans="1:9">
      <c r="A3" s="8" t="s">
        <v>1</v>
      </c>
      <c r="B3" s="8"/>
      <c r="C3" s="8"/>
      <c r="D3" s="8"/>
      <c r="E3" s="8"/>
      <c r="F3" s="8"/>
      <c r="G3" s="8"/>
      <c r="H3" s="139"/>
      <c r="I3" s="139"/>
    </row>
    <row r="4" ht="18" spans="1:9">
      <c r="A4" s="9"/>
      <c r="B4" s="9"/>
      <c r="C4" s="9"/>
      <c r="D4" s="9"/>
      <c r="E4" s="9"/>
      <c r="F4" s="9"/>
      <c r="G4" s="9"/>
      <c r="H4" s="10"/>
      <c r="I4" s="10"/>
    </row>
    <row r="5" ht="18" customHeight="1" spans="1:9">
      <c r="A5" s="8" t="s">
        <v>31</v>
      </c>
      <c r="B5" s="11"/>
      <c r="C5" s="11"/>
      <c r="D5" s="11"/>
      <c r="E5" s="11"/>
      <c r="F5" s="11"/>
      <c r="G5" s="11"/>
      <c r="H5" s="11"/>
      <c r="I5" s="11"/>
    </row>
    <row r="6" ht="18" spans="1:9">
      <c r="A6" s="9"/>
      <c r="B6" s="9"/>
      <c r="C6" s="9"/>
      <c r="D6" s="9"/>
      <c r="E6" s="9"/>
      <c r="F6" s="9"/>
      <c r="G6" s="9"/>
      <c r="H6" s="10"/>
      <c r="I6" s="10"/>
    </row>
    <row r="7" ht="15.75" spans="1:9">
      <c r="A7" s="8" t="s">
        <v>32</v>
      </c>
      <c r="B7" s="140"/>
      <c r="C7" s="140"/>
      <c r="D7" s="140"/>
      <c r="E7" s="140"/>
      <c r="F7" s="140"/>
      <c r="G7" s="140"/>
      <c r="H7" s="140"/>
      <c r="I7" s="140"/>
    </row>
    <row r="8" ht="18" spans="1:10">
      <c r="A8" s="9"/>
      <c r="B8" s="9"/>
      <c r="C8" s="9"/>
      <c r="D8" s="9"/>
      <c r="E8" s="14">
        <f>E10+E45</f>
        <v>2618461.49</v>
      </c>
      <c r="F8" s="14">
        <f>F10+F45</f>
        <v>2679993.64</v>
      </c>
      <c r="G8" s="14">
        <f>G10+G45</f>
        <v>3272060.97</v>
      </c>
      <c r="H8" s="14">
        <f>H10+H45</f>
        <v>3368716.95</v>
      </c>
      <c r="I8" s="14">
        <f>I10+I45</f>
        <v>3038716.95</v>
      </c>
      <c r="J8" s="12"/>
    </row>
    <row r="9" ht="25.5" spans="1:9">
      <c r="A9" s="19" t="s">
        <v>33</v>
      </c>
      <c r="B9" s="18" t="s">
        <v>34</v>
      </c>
      <c r="C9" s="18" t="s">
        <v>35</v>
      </c>
      <c r="D9" s="18" t="s">
        <v>36</v>
      </c>
      <c r="E9" s="18" t="s">
        <v>37</v>
      </c>
      <c r="F9" s="19" t="s">
        <v>38</v>
      </c>
      <c r="G9" s="19" t="s">
        <v>39</v>
      </c>
      <c r="H9" s="19" t="s">
        <v>40</v>
      </c>
      <c r="I9" s="19" t="s">
        <v>41</v>
      </c>
    </row>
    <row r="10" ht="15.75" customHeight="1" spans="1:9">
      <c r="A10" s="209">
        <v>6</v>
      </c>
      <c r="B10" s="209"/>
      <c r="C10" s="209"/>
      <c r="D10" s="209" t="s">
        <v>42</v>
      </c>
      <c r="E10" s="210">
        <f>E11+E15+E17+E19+E22+E24</f>
        <v>2601627.78</v>
      </c>
      <c r="F10" s="211">
        <f>F11+F15+F17+F19+F22+F24</f>
        <v>2662504.44</v>
      </c>
      <c r="G10" s="211">
        <f>G11+G15+G17+G19+G22+G24</f>
        <v>3249790.59</v>
      </c>
      <c r="H10" s="211">
        <f>H11+H15+H17+H19+H22+H24</f>
        <v>3368716.95</v>
      </c>
      <c r="I10" s="211">
        <f>I11+I15+I17+I19+I22+I24</f>
        <v>3038716.95</v>
      </c>
    </row>
    <row r="11" ht="38.25" spans="1:9">
      <c r="A11" s="188"/>
      <c r="B11" s="189">
        <v>63</v>
      </c>
      <c r="C11" s="189"/>
      <c r="D11" s="189" t="s">
        <v>43</v>
      </c>
      <c r="E11" s="212">
        <v>2172603.48</v>
      </c>
      <c r="F11" s="191">
        <f>SUM(F12:F14)</f>
        <v>2247659.26</v>
      </c>
      <c r="G11" s="191">
        <f>G12+G13+G14</f>
        <v>2636746.95</v>
      </c>
      <c r="H11" s="191">
        <f>H12+H13+H14</f>
        <v>2487723.14</v>
      </c>
      <c r="I11" s="191">
        <f>I12+I13+I14</f>
        <v>2487723.14</v>
      </c>
    </row>
    <row r="12" spans="1:9">
      <c r="A12" s="213"/>
      <c r="B12" s="213"/>
      <c r="C12" s="214" t="s">
        <v>44</v>
      </c>
      <c r="D12" s="294" t="s">
        <v>45</v>
      </c>
      <c r="E12" s="215">
        <v>2120077.58</v>
      </c>
      <c r="F12" s="162">
        <v>2120149.26</v>
      </c>
      <c r="G12" s="162">
        <v>2464645.08</v>
      </c>
      <c r="H12" s="162">
        <v>2297121.27</v>
      </c>
      <c r="I12" s="162">
        <v>2297121.27</v>
      </c>
    </row>
    <row r="13" spans="1:9">
      <c r="A13" s="213"/>
      <c r="B13" s="213"/>
      <c r="C13" s="214" t="s">
        <v>46</v>
      </c>
      <c r="D13" s="294" t="s">
        <v>47</v>
      </c>
      <c r="E13" s="215">
        <v>52525.9</v>
      </c>
      <c r="F13" s="162">
        <v>91499</v>
      </c>
      <c r="G13" s="162">
        <v>138939.04</v>
      </c>
      <c r="H13" s="162">
        <v>138939.04</v>
      </c>
      <c r="I13" s="162">
        <v>138939.04</v>
      </c>
    </row>
    <row r="14" spans="1:9">
      <c r="A14" s="213"/>
      <c r="B14" s="213"/>
      <c r="C14" s="214">
        <v>515012</v>
      </c>
      <c r="D14" s="294" t="s">
        <v>48</v>
      </c>
      <c r="E14" s="215">
        <v>0</v>
      </c>
      <c r="F14" s="162">
        <v>36011</v>
      </c>
      <c r="G14" s="162">
        <v>33162.83</v>
      </c>
      <c r="H14" s="162">
        <v>51662.83</v>
      </c>
      <c r="I14" s="162">
        <v>51662.83</v>
      </c>
    </row>
    <row r="15" spans="1:9">
      <c r="A15" s="192"/>
      <c r="B15" s="192">
        <v>64</v>
      </c>
      <c r="C15" s="216"/>
      <c r="D15" s="295" t="s">
        <v>49</v>
      </c>
      <c r="E15" s="217">
        <v>3196.89</v>
      </c>
      <c r="F15" s="191">
        <f>F16</f>
        <v>0</v>
      </c>
      <c r="G15" s="191">
        <f>G16</f>
        <v>0</v>
      </c>
      <c r="H15" s="191">
        <f t="shared" ref="H15:I15" si="0">H16</f>
        <v>0</v>
      </c>
      <c r="I15" s="191">
        <f t="shared" si="0"/>
        <v>0</v>
      </c>
    </row>
    <row r="16" spans="1:9">
      <c r="A16" s="213"/>
      <c r="B16" s="213"/>
      <c r="C16" s="214">
        <v>31</v>
      </c>
      <c r="D16" s="294" t="s">
        <v>50</v>
      </c>
      <c r="E16" s="218">
        <v>3196.89</v>
      </c>
      <c r="F16" s="162">
        <v>0</v>
      </c>
      <c r="G16" s="162">
        <v>0</v>
      </c>
      <c r="H16" s="162">
        <v>0</v>
      </c>
      <c r="I16" s="162">
        <v>0</v>
      </c>
    </row>
    <row r="17" ht="58.5" customHeight="1" spans="1:9">
      <c r="A17" s="192"/>
      <c r="B17" s="192">
        <v>65</v>
      </c>
      <c r="C17" s="216"/>
      <c r="D17" s="296" t="s">
        <v>51</v>
      </c>
      <c r="E17" s="219">
        <v>55832.17</v>
      </c>
      <c r="F17" s="191">
        <f>F18</f>
        <v>58422.86</v>
      </c>
      <c r="G17" s="191">
        <f>G18</f>
        <v>64182.36</v>
      </c>
      <c r="H17" s="191">
        <f t="shared" ref="H17:I17" si="1">H18</f>
        <v>64182.36</v>
      </c>
      <c r="I17" s="191">
        <f t="shared" si="1"/>
        <v>64182.36</v>
      </c>
    </row>
    <row r="18" spans="1:9">
      <c r="A18" s="213"/>
      <c r="B18" s="213"/>
      <c r="C18" s="214" t="s">
        <v>52</v>
      </c>
      <c r="D18" s="294" t="s">
        <v>53</v>
      </c>
      <c r="E18" s="215">
        <v>55832.17</v>
      </c>
      <c r="F18" s="162">
        <v>58422.86</v>
      </c>
      <c r="G18" s="162">
        <v>64182.36</v>
      </c>
      <c r="H18" s="162">
        <v>64182.36</v>
      </c>
      <c r="I18" s="162">
        <v>64182.36</v>
      </c>
    </row>
    <row r="19" ht="38.25" spans="1:9">
      <c r="A19" s="192"/>
      <c r="B19" s="192">
        <v>66</v>
      </c>
      <c r="C19" s="216"/>
      <c r="D19" s="296" t="s">
        <v>54</v>
      </c>
      <c r="E19" s="219">
        <v>10448.77</v>
      </c>
      <c r="F19" s="191">
        <f>SUM(F20:F21)</f>
        <v>11213.32</v>
      </c>
      <c r="G19" s="191">
        <f>SUM(G20:G21)</f>
        <v>12363.32</v>
      </c>
      <c r="H19" s="191">
        <f>SUM(H20:H21)</f>
        <v>12363.32</v>
      </c>
      <c r="I19" s="191">
        <f>SUM(I20:I21)</f>
        <v>12363.32</v>
      </c>
    </row>
    <row r="20" spans="1:9">
      <c r="A20" s="213"/>
      <c r="B20" s="213"/>
      <c r="C20" s="214">
        <v>31</v>
      </c>
      <c r="D20" s="294" t="s">
        <v>50</v>
      </c>
      <c r="E20" s="215">
        <v>10398.77</v>
      </c>
      <c r="F20" s="162">
        <v>11163.32</v>
      </c>
      <c r="G20" s="162">
        <v>11963.32</v>
      </c>
      <c r="H20" s="162">
        <v>11963.32</v>
      </c>
      <c r="I20" s="162">
        <v>11963.32</v>
      </c>
    </row>
    <row r="21" spans="1:9">
      <c r="A21" s="213"/>
      <c r="B21" s="213"/>
      <c r="C21" s="214">
        <v>61</v>
      </c>
      <c r="D21" s="294" t="s">
        <v>55</v>
      </c>
      <c r="E21" s="218">
        <v>50</v>
      </c>
      <c r="F21" s="162">
        <v>50</v>
      </c>
      <c r="G21" s="162">
        <v>400</v>
      </c>
      <c r="H21" s="162">
        <v>400</v>
      </c>
      <c r="I21" s="162">
        <v>400</v>
      </c>
    </row>
    <row r="22" ht="38.25" spans="1:9">
      <c r="A22" s="192"/>
      <c r="B22" s="192">
        <v>67</v>
      </c>
      <c r="C22" s="216"/>
      <c r="D22" s="189" t="s">
        <v>56</v>
      </c>
      <c r="E22" s="212">
        <v>359546.47</v>
      </c>
      <c r="F22" s="191">
        <f>F23</f>
        <v>345209</v>
      </c>
      <c r="G22" s="191">
        <f>G23</f>
        <v>536497.96</v>
      </c>
      <c r="H22" s="191">
        <f t="shared" ref="H22:I22" si="2">H23</f>
        <v>804448.13</v>
      </c>
      <c r="I22" s="191">
        <f t="shared" si="2"/>
        <v>474448.13</v>
      </c>
    </row>
    <row r="23" spans="1:9">
      <c r="A23" s="213"/>
      <c r="B23" s="213"/>
      <c r="C23" s="214">
        <v>11</v>
      </c>
      <c r="D23" s="294" t="s">
        <v>57</v>
      </c>
      <c r="E23" s="215">
        <v>359546.47</v>
      </c>
      <c r="F23" s="162">
        <v>345209</v>
      </c>
      <c r="G23" s="162">
        <v>536497.96</v>
      </c>
      <c r="H23" s="162">
        <v>804448.13</v>
      </c>
      <c r="I23" s="162">
        <v>474448.13</v>
      </c>
    </row>
    <row r="24" ht="25.5" spans="1:9">
      <c r="A24" s="192"/>
      <c r="B24" s="192">
        <v>68</v>
      </c>
      <c r="C24" s="216"/>
      <c r="D24" s="296" t="s">
        <v>58</v>
      </c>
      <c r="E24" s="194"/>
      <c r="F24" s="191">
        <v>0</v>
      </c>
      <c r="G24" s="191">
        <f>G25</f>
        <v>0</v>
      </c>
      <c r="H24" s="191">
        <f t="shared" ref="H24:I24" si="3">H25</f>
        <v>0</v>
      </c>
      <c r="I24" s="191">
        <f t="shared" si="3"/>
        <v>0</v>
      </c>
    </row>
    <row r="25" spans="1:9">
      <c r="A25" s="213"/>
      <c r="B25" s="213"/>
      <c r="C25" s="214">
        <v>31</v>
      </c>
      <c r="D25" s="294" t="s">
        <v>50</v>
      </c>
      <c r="E25" s="214"/>
      <c r="F25" s="162">
        <v>0</v>
      </c>
      <c r="G25" s="162">
        <v>0</v>
      </c>
      <c r="H25" s="162">
        <v>0</v>
      </c>
      <c r="I25" s="162">
        <v>0</v>
      </c>
    </row>
    <row r="26" spans="1:9">
      <c r="A26" s="220"/>
      <c r="B26" s="220"/>
      <c r="C26" s="164"/>
      <c r="D26" s="164"/>
      <c r="E26" s="164"/>
      <c r="F26" s="166"/>
      <c r="G26" s="166"/>
      <c r="H26" s="166"/>
      <c r="I26" s="166"/>
    </row>
    <row r="27" spans="1:9">
      <c r="A27" s="220"/>
      <c r="B27" s="220"/>
      <c r="C27" s="164"/>
      <c r="D27" s="164"/>
      <c r="E27" s="164"/>
      <c r="F27" s="166"/>
      <c r="G27" s="166"/>
      <c r="H27" s="166"/>
      <c r="I27" s="166"/>
    </row>
    <row r="28" ht="15.75" spans="1:8">
      <c r="A28" s="8" t="s">
        <v>59</v>
      </c>
      <c r="B28" s="140"/>
      <c r="C28" s="140"/>
      <c r="D28" s="140"/>
      <c r="E28" s="140"/>
      <c r="F28" s="140"/>
      <c r="G28" s="140"/>
      <c r="H28" s="140"/>
    </row>
    <row r="29" spans="1:8">
      <c r="A29" s="220"/>
      <c r="B29" s="220"/>
      <c r="C29" s="164"/>
      <c r="D29" s="164"/>
      <c r="E29" s="164"/>
      <c r="F29" s="221"/>
      <c r="G29" s="221"/>
      <c r="H29" s="12"/>
    </row>
    <row r="30" ht="25.5" spans="1:9">
      <c r="A30" s="19" t="s">
        <v>33</v>
      </c>
      <c r="B30" s="18" t="s">
        <v>34</v>
      </c>
      <c r="C30" s="18" t="s">
        <v>35</v>
      </c>
      <c r="D30" s="18" t="s">
        <v>60</v>
      </c>
      <c r="E30" s="18" t="s">
        <v>37</v>
      </c>
      <c r="F30" s="19" t="s">
        <v>38</v>
      </c>
      <c r="G30" s="19" t="s">
        <v>39</v>
      </c>
      <c r="H30" s="19" t="s">
        <v>40</v>
      </c>
      <c r="I30" s="19" t="s">
        <v>41</v>
      </c>
    </row>
    <row r="31" spans="1:9">
      <c r="A31" s="222">
        <v>9</v>
      </c>
      <c r="B31" s="222"/>
      <c r="C31" s="222"/>
      <c r="D31" s="222" t="s">
        <v>61</v>
      </c>
      <c r="E31" s="222"/>
      <c r="F31" s="223"/>
      <c r="G31" s="223"/>
      <c r="H31" s="223"/>
      <c r="I31" s="223"/>
    </row>
    <row r="32" spans="1:9">
      <c r="A32" s="188"/>
      <c r="B32" s="189">
        <v>92</v>
      </c>
      <c r="C32" s="189"/>
      <c r="D32" s="189" t="s">
        <v>62</v>
      </c>
      <c r="E32" s="189"/>
      <c r="F32" s="191">
        <f>SUM(F33:F37)</f>
        <v>0</v>
      </c>
      <c r="G32" s="191">
        <v>0</v>
      </c>
      <c r="H32" s="191">
        <v>0</v>
      </c>
      <c r="I32" s="191">
        <v>0</v>
      </c>
    </row>
    <row r="33" spans="1:9">
      <c r="A33" s="213"/>
      <c r="B33" s="213"/>
      <c r="C33" s="214">
        <v>11</v>
      </c>
      <c r="D33" s="294" t="s">
        <v>57</v>
      </c>
      <c r="E33" s="214"/>
      <c r="F33" s="162">
        <v>0</v>
      </c>
      <c r="G33" s="162"/>
      <c r="H33" s="162"/>
      <c r="I33" s="162"/>
    </row>
    <row r="34" spans="1:9">
      <c r="A34" s="213"/>
      <c r="B34" s="213"/>
      <c r="C34" s="214">
        <v>61</v>
      </c>
      <c r="D34" s="294" t="s">
        <v>55</v>
      </c>
      <c r="E34" s="214"/>
      <c r="F34" s="162">
        <v>0</v>
      </c>
      <c r="G34" s="162"/>
      <c r="H34" s="162"/>
      <c r="I34" s="162"/>
    </row>
    <row r="35" spans="1:9">
      <c r="A35" s="213"/>
      <c r="B35" s="213"/>
      <c r="C35" s="214" t="s">
        <v>44</v>
      </c>
      <c r="D35" s="294" t="s">
        <v>63</v>
      </c>
      <c r="E35" s="214"/>
      <c r="F35" s="162">
        <v>0</v>
      </c>
      <c r="G35" s="162"/>
      <c r="H35" s="162"/>
      <c r="I35" s="162"/>
    </row>
    <row r="36" spans="1:9">
      <c r="A36" s="213"/>
      <c r="B36" s="213"/>
      <c r="C36" s="214" t="s">
        <v>64</v>
      </c>
      <c r="D36" s="294" t="s">
        <v>47</v>
      </c>
      <c r="E36" s="214"/>
      <c r="F36" s="162">
        <v>0</v>
      </c>
      <c r="G36" s="162"/>
      <c r="H36" s="162"/>
      <c r="I36" s="162"/>
    </row>
    <row r="37" spans="1:9">
      <c r="A37" s="213"/>
      <c r="B37" s="213"/>
      <c r="C37" s="214" t="s">
        <v>44</v>
      </c>
      <c r="D37" s="294" t="s">
        <v>45</v>
      </c>
      <c r="E37" s="214"/>
      <c r="F37" s="162">
        <v>0</v>
      </c>
      <c r="G37" s="162"/>
      <c r="H37" s="162"/>
      <c r="I37" s="162"/>
    </row>
    <row r="38" spans="1:9">
      <c r="A38" s="220"/>
      <c r="B38" s="220"/>
      <c r="C38" s="164"/>
      <c r="D38" s="164"/>
      <c r="E38" s="164"/>
      <c r="F38" s="166"/>
      <c r="G38" s="166"/>
      <c r="H38" s="166"/>
      <c r="I38" s="166"/>
    </row>
    <row r="39" spans="1:9">
      <c r="A39" s="220"/>
      <c r="B39" s="220"/>
      <c r="C39" s="164"/>
      <c r="D39" s="164"/>
      <c r="E39" s="164"/>
      <c r="F39" s="166"/>
      <c r="G39" s="166"/>
      <c r="H39" s="166"/>
      <c r="I39" s="166"/>
    </row>
    <row r="40" spans="1:9">
      <c r="A40" s="220"/>
      <c r="B40" s="220"/>
      <c r="C40" s="164"/>
      <c r="D40" s="164"/>
      <c r="E40" s="164"/>
      <c r="F40" s="221"/>
      <c r="G40" s="221"/>
      <c r="H40" s="221"/>
      <c r="I40" s="221"/>
    </row>
    <row r="41" ht="15.75" spans="1:9">
      <c r="A41" s="8" t="s">
        <v>65</v>
      </c>
      <c r="B41" s="140"/>
      <c r="C41" s="140"/>
      <c r="D41" s="140"/>
      <c r="E41" s="140"/>
      <c r="F41" s="140"/>
      <c r="G41" s="140"/>
      <c r="H41" s="140"/>
      <c r="I41" s="140"/>
    </row>
    <row r="42" spans="1:9">
      <c r="A42" s="220"/>
      <c r="B42" s="220"/>
      <c r="C42" s="164"/>
      <c r="D42" s="164"/>
      <c r="E42" s="164"/>
      <c r="F42" s="221"/>
      <c r="G42" s="221"/>
      <c r="H42" s="221"/>
      <c r="I42" s="12"/>
    </row>
    <row r="43" ht="25.5" spans="1:9">
      <c r="A43" s="19" t="s">
        <v>33</v>
      </c>
      <c r="B43" s="18" t="s">
        <v>34</v>
      </c>
      <c r="C43" s="18" t="s">
        <v>35</v>
      </c>
      <c r="D43" s="18" t="s">
        <v>60</v>
      </c>
      <c r="E43" s="18" t="s">
        <v>37</v>
      </c>
      <c r="F43" s="19" t="s">
        <v>38</v>
      </c>
      <c r="G43" s="19" t="s">
        <v>39</v>
      </c>
      <c r="H43" s="19" t="s">
        <v>40</v>
      </c>
      <c r="I43" s="19" t="s">
        <v>41</v>
      </c>
    </row>
    <row r="44" spans="1:9">
      <c r="A44" s="222">
        <v>9</v>
      </c>
      <c r="B44" s="222"/>
      <c r="C44" s="222"/>
      <c r="D44" s="222" t="s">
        <v>61</v>
      </c>
      <c r="E44" s="222"/>
      <c r="F44" s="223"/>
      <c r="G44" s="223"/>
      <c r="H44" s="223"/>
      <c r="I44" s="223"/>
    </row>
    <row r="45" spans="1:9">
      <c r="A45" s="188"/>
      <c r="B45" s="189">
        <v>92</v>
      </c>
      <c r="C45" s="189"/>
      <c r="D45" s="189" t="s">
        <v>66</v>
      </c>
      <c r="E45" s="212">
        <f>E46+E47+E48+E49+E50</f>
        <v>16833.71</v>
      </c>
      <c r="F45" s="191">
        <f>SUM(F46:F50)</f>
        <v>17489.2</v>
      </c>
      <c r="G45" s="191">
        <f>SUM(G46:G50)</f>
        <v>22270.38</v>
      </c>
      <c r="H45" s="191">
        <f>H46+H47+H48+H49+H50</f>
        <v>0</v>
      </c>
      <c r="I45" s="191">
        <f>I46+I47+I48+I49+I50</f>
        <v>0</v>
      </c>
    </row>
    <row r="46" spans="1:9">
      <c r="A46" s="213"/>
      <c r="B46" s="213"/>
      <c r="C46" s="214">
        <v>9231</v>
      </c>
      <c r="D46" s="294" t="s">
        <v>67</v>
      </c>
      <c r="E46" s="215">
        <v>7871.03</v>
      </c>
      <c r="F46" s="162">
        <v>5489.2</v>
      </c>
      <c r="G46" s="162">
        <v>7000</v>
      </c>
      <c r="H46" s="162">
        <v>0</v>
      </c>
      <c r="I46" s="162">
        <v>0</v>
      </c>
    </row>
    <row r="47" spans="1:9">
      <c r="A47" s="213"/>
      <c r="B47" s="213"/>
      <c r="C47" s="214">
        <v>9241</v>
      </c>
      <c r="D47" s="294" t="s">
        <v>53</v>
      </c>
      <c r="E47" s="215">
        <v>5889.33</v>
      </c>
      <c r="F47" s="162">
        <v>12000</v>
      </c>
      <c r="G47" s="162">
        <v>14000</v>
      </c>
      <c r="H47" s="162">
        <v>0</v>
      </c>
      <c r="I47" s="162">
        <v>0</v>
      </c>
    </row>
    <row r="48" spans="1:9">
      <c r="A48" s="213"/>
      <c r="B48" s="213"/>
      <c r="C48" s="214">
        <v>925401</v>
      </c>
      <c r="D48" s="294" t="s">
        <v>68</v>
      </c>
      <c r="E48" s="215">
        <v>339.35</v>
      </c>
      <c r="F48" s="162">
        <v>0</v>
      </c>
      <c r="G48" s="162">
        <v>0</v>
      </c>
      <c r="H48" s="162">
        <v>0</v>
      </c>
      <c r="I48" s="162">
        <v>0</v>
      </c>
    </row>
    <row r="49" spans="1:9">
      <c r="A49" s="213"/>
      <c r="B49" s="213"/>
      <c r="C49" s="214">
        <v>9257</v>
      </c>
      <c r="D49" s="294" t="s">
        <v>45</v>
      </c>
      <c r="E49" s="224">
        <v>2734</v>
      </c>
      <c r="F49" s="162">
        <v>0</v>
      </c>
      <c r="G49" s="162">
        <v>1270.38</v>
      </c>
      <c r="H49" s="162">
        <v>0</v>
      </c>
      <c r="I49" s="162">
        <v>0</v>
      </c>
    </row>
    <row r="50" spans="1:9">
      <c r="A50" s="213"/>
      <c r="B50" s="213"/>
      <c r="C50" s="214">
        <v>925402</v>
      </c>
      <c r="D50" s="294" t="s">
        <v>69</v>
      </c>
      <c r="E50" s="224">
        <v>0</v>
      </c>
      <c r="F50" s="162">
        <v>0</v>
      </c>
      <c r="G50" s="162">
        <v>0</v>
      </c>
      <c r="H50" s="162">
        <v>0</v>
      </c>
      <c r="I50" s="162">
        <v>0</v>
      </c>
    </row>
    <row r="51" spans="1:9">
      <c r="A51" s="213"/>
      <c r="B51" s="213"/>
      <c r="C51" s="214"/>
      <c r="D51" s="214"/>
      <c r="E51" s="214"/>
      <c r="F51" s="225"/>
      <c r="G51" s="226"/>
      <c r="H51" s="225"/>
      <c r="I51" s="225"/>
    </row>
    <row r="53" ht="15.75" spans="1:9">
      <c r="A53" s="8" t="s">
        <v>70</v>
      </c>
      <c r="B53" s="140"/>
      <c r="C53" s="140"/>
      <c r="D53" s="140"/>
      <c r="E53" s="140"/>
      <c r="F53" s="140"/>
      <c r="G53" s="140"/>
      <c r="H53" s="140"/>
      <c r="I53" s="140"/>
    </row>
    <row r="54" ht="18" spans="1:10">
      <c r="A54" s="9"/>
      <c r="B54" s="9"/>
      <c r="C54" s="9"/>
      <c r="D54" s="9"/>
      <c r="E54" s="14">
        <f>E56+E93</f>
        <v>2590450.83</v>
      </c>
      <c r="F54" s="14">
        <f>F56+F93</f>
        <v>2679993.64</v>
      </c>
      <c r="G54" s="14">
        <f>G56+G93</f>
        <v>3075023.33</v>
      </c>
      <c r="H54" s="14">
        <f>H56+H93</f>
        <v>3368716.95</v>
      </c>
      <c r="I54" s="14">
        <f>I56+I93</f>
        <v>3038716.95</v>
      </c>
      <c r="J54" s="12"/>
    </row>
    <row r="55" ht="25.5" spans="1:9">
      <c r="A55" s="19" t="s">
        <v>33</v>
      </c>
      <c r="B55" s="18" t="s">
        <v>34</v>
      </c>
      <c r="C55" s="18" t="s">
        <v>35</v>
      </c>
      <c r="D55" s="18" t="s">
        <v>60</v>
      </c>
      <c r="E55" s="18" t="s">
        <v>37</v>
      </c>
      <c r="F55" s="19" t="s">
        <v>38</v>
      </c>
      <c r="G55" s="19" t="s">
        <v>39</v>
      </c>
      <c r="H55" s="19" t="s">
        <v>40</v>
      </c>
      <c r="I55" s="19" t="s">
        <v>41</v>
      </c>
    </row>
    <row r="56" ht="15.75" customHeight="1" spans="1:9">
      <c r="A56" s="222">
        <v>3</v>
      </c>
      <c r="B56" s="222"/>
      <c r="C56" s="222"/>
      <c r="D56" s="222" t="s">
        <v>71</v>
      </c>
      <c r="E56" s="227">
        <f>E57+E66+E79+E84+E91</f>
        <v>2534766.38</v>
      </c>
      <c r="F56" s="171">
        <f>F57+F66+F79+F84+F91</f>
        <v>2605457.07</v>
      </c>
      <c r="G56" s="171">
        <f>G57+G66+G79+G84+G91</f>
        <v>2908053.11</v>
      </c>
      <c r="H56" s="171">
        <f>H57+H66+H79+H84+H91</f>
        <v>2888246.73</v>
      </c>
      <c r="I56" s="171">
        <f>I57+I66+I79+I84+I91</f>
        <v>2888246.73</v>
      </c>
    </row>
    <row r="57" ht="15.75" customHeight="1" spans="1:9">
      <c r="A57" s="188"/>
      <c r="B57" s="189">
        <v>31</v>
      </c>
      <c r="C57" s="189"/>
      <c r="D57" s="189" t="s">
        <v>72</v>
      </c>
      <c r="E57" s="228">
        <v>2113687.8</v>
      </c>
      <c r="F57" s="191">
        <f>SUM(F58:F65)</f>
        <v>2155329.6</v>
      </c>
      <c r="G57" s="191">
        <f>SUM(G58:G65)</f>
        <v>2404919.34</v>
      </c>
      <c r="H57" s="191">
        <f>SUM(H58:H65)</f>
        <v>2404919.7</v>
      </c>
      <c r="I57" s="191">
        <f>SUM(I58:I65)</f>
        <v>2404919.34</v>
      </c>
    </row>
    <row r="58" spans="1:9">
      <c r="A58" s="213"/>
      <c r="B58" s="213"/>
      <c r="C58" s="214">
        <v>11</v>
      </c>
      <c r="D58" s="294" t="s">
        <v>57</v>
      </c>
      <c r="E58" s="215">
        <v>0</v>
      </c>
      <c r="F58" s="162">
        <v>145005.81</v>
      </c>
      <c r="G58" s="162">
        <v>175255.31</v>
      </c>
      <c r="H58" s="162">
        <v>175255.31</v>
      </c>
      <c r="I58" s="162">
        <v>175255.31</v>
      </c>
    </row>
    <row r="59" spans="1:9">
      <c r="A59" s="213"/>
      <c r="B59" s="213"/>
      <c r="C59" s="214">
        <v>31</v>
      </c>
      <c r="D59" s="294" t="s">
        <v>67</v>
      </c>
      <c r="E59" s="218">
        <v>0</v>
      </c>
      <c r="F59" s="162">
        <v>0</v>
      </c>
      <c r="G59" s="162">
        <v>0</v>
      </c>
      <c r="H59" s="162">
        <v>0</v>
      </c>
      <c r="I59" s="162">
        <v>0</v>
      </c>
    </row>
    <row r="60" spans="1:9">
      <c r="A60" s="213"/>
      <c r="B60" s="213"/>
      <c r="C60" s="214">
        <v>9231</v>
      </c>
      <c r="D60" s="294" t="s">
        <v>73</v>
      </c>
      <c r="E60" s="229"/>
      <c r="F60" s="162">
        <v>0</v>
      </c>
      <c r="G60" s="162">
        <v>0</v>
      </c>
      <c r="H60" s="162">
        <v>0</v>
      </c>
      <c r="I60" s="162">
        <v>0</v>
      </c>
    </row>
    <row r="61" spans="1:9">
      <c r="A61" s="213"/>
      <c r="B61" s="213"/>
      <c r="C61" s="214" t="s">
        <v>52</v>
      </c>
      <c r="D61" s="294" t="s">
        <v>53</v>
      </c>
      <c r="E61" s="218"/>
      <c r="F61" s="162">
        <v>0</v>
      </c>
      <c r="G61" s="162">
        <v>28.64</v>
      </c>
      <c r="H61" s="162">
        <v>28.64</v>
      </c>
      <c r="I61" s="162">
        <v>28.64</v>
      </c>
    </row>
    <row r="62" spans="1:9">
      <c r="A62" s="213"/>
      <c r="B62" s="213"/>
      <c r="C62" s="214" t="s">
        <v>74</v>
      </c>
      <c r="D62" s="294" t="s">
        <v>48</v>
      </c>
      <c r="E62" s="218"/>
      <c r="F62" s="162">
        <v>14310</v>
      </c>
      <c r="G62" s="162">
        <v>20652.43</v>
      </c>
      <c r="H62" s="162">
        <v>20652.43</v>
      </c>
      <c r="I62" s="162">
        <v>20652.43</v>
      </c>
    </row>
    <row r="63" spans="1:9">
      <c r="A63" s="213"/>
      <c r="B63" s="213"/>
      <c r="C63" s="214" t="s">
        <v>46</v>
      </c>
      <c r="D63" s="214" t="s">
        <v>47</v>
      </c>
      <c r="E63" s="215">
        <v>0</v>
      </c>
      <c r="F63" s="162">
        <v>81110</v>
      </c>
      <c r="G63" s="162">
        <v>127943.06</v>
      </c>
      <c r="H63" s="162">
        <v>127943.42</v>
      </c>
      <c r="I63" s="162">
        <v>127943.06</v>
      </c>
    </row>
    <row r="64" spans="1:9">
      <c r="A64" s="213"/>
      <c r="B64" s="213"/>
      <c r="C64" s="214" t="s">
        <v>44</v>
      </c>
      <c r="D64" s="294" t="s">
        <v>45</v>
      </c>
      <c r="E64" s="215">
        <v>0</v>
      </c>
      <c r="F64" s="162">
        <v>1914903.79</v>
      </c>
      <c r="G64" s="162">
        <v>2081039.9</v>
      </c>
      <c r="H64" s="162">
        <v>2081039.9</v>
      </c>
      <c r="I64" s="162">
        <v>2081039.9</v>
      </c>
    </row>
    <row r="65" spans="1:9">
      <c r="A65" s="213"/>
      <c r="B65" s="213"/>
      <c r="C65" s="214">
        <v>61</v>
      </c>
      <c r="D65" s="294" t="s">
        <v>55</v>
      </c>
      <c r="E65" s="218"/>
      <c r="F65" s="162">
        <v>0</v>
      </c>
      <c r="G65" s="162">
        <v>0</v>
      </c>
      <c r="H65" s="162">
        <v>0</v>
      </c>
      <c r="I65" s="162">
        <v>0</v>
      </c>
    </row>
    <row r="66" spans="1:9">
      <c r="A66" s="192"/>
      <c r="B66" s="192">
        <v>32</v>
      </c>
      <c r="C66" s="216"/>
      <c r="D66" s="295" t="s">
        <v>75</v>
      </c>
      <c r="E66" s="217">
        <v>344989.97</v>
      </c>
      <c r="F66" s="191">
        <f>SUM(F67:F78)</f>
        <v>364311.19</v>
      </c>
      <c r="G66" s="191">
        <f>SUM(G67:G78)</f>
        <v>415926.17</v>
      </c>
      <c r="H66" s="191">
        <f>SUM(H67:H78)</f>
        <v>396119.43</v>
      </c>
      <c r="I66" s="191">
        <f>SUM(I67:I78)</f>
        <v>396119.79</v>
      </c>
    </row>
    <row r="67" spans="1:9">
      <c r="A67" s="213"/>
      <c r="B67" s="213"/>
      <c r="C67" s="214">
        <v>11</v>
      </c>
      <c r="D67" s="294" t="s">
        <v>57</v>
      </c>
      <c r="E67" s="215">
        <v>0</v>
      </c>
      <c r="F67" s="162">
        <v>143153.19</v>
      </c>
      <c r="G67" s="162">
        <v>172158.82</v>
      </c>
      <c r="H67" s="162">
        <v>165622.82</v>
      </c>
      <c r="I67" s="162">
        <v>165622.82</v>
      </c>
    </row>
    <row r="68" spans="1:9">
      <c r="A68" s="213"/>
      <c r="B68" s="213"/>
      <c r="C68" s="214">
        <v>31</v>
      </c>
      <c r="D68" s="294" t="s">
        <v>50</v>
      </c>
      <c r="E68" s="215">
        <v>0</v>
      </c>
      <c r="F68" s="162">
        <v>3947.32</v>
      </c>
      <c r="G68" s="162">
        <v>4963.32</v>
      </c>
      <c r="H68" s="162">
        <v>4963.32</v>
      </c>
      <c r="I68" s="162">
        <v>4963.32</v>
      </c>
    </row>
    <row r="69" spans="1:9">
      <c r="A69" s="213"/>
      <c r="B69" s="213"/>
      <c r="C69" s="214">
        <v>9231</v>
      </c>
      <c r="D69" s="294" t="s">
        <v>73</v>
      </c>
      <c r="E69" s="215">
        <v>0</v>
      </c>
      <c r="F69" s="162">
        <v>3000</v>
      </c>
      <c r="G69" s="162">
        <v>3000</v>
      </c>
      <c r="H69" s="162">
        <v>0</v>
      </c>
      <c r="I69" s="162">
        <v>0</v>
      </c>
    </row>
    <row r="70" spans="1:9">
      <c r="A70" s="213"/>
      <c r="B70" s="213"/>
      <c r="C70" s="214" t="s">
        <v>52</v>
      </c>
      <c r="D70" s="294" t="s">
        <v>53</v>
      </c>
      <c r="E70" s="215">
        <v>0</v>
      </c>
      <c r="F70" s="162">
        <v>44838.2</v>
      </c>
      <c r="G70" s="162">
        <v>54683.5</v>
      </c>
      <c r="H70" s="162">
        <v>54683.5</v>
      </c>
      <c r="I70" s="162">
        <v>54683.5</v>
      </c>
    </row>
    <row r="71" spans="1:9">
      <c r="A71" s="213"/>
      <c r="B71" s="213"/>
      <c r="C71" s="214">
        <v>9241</v>
      </c>
      <c r="D71" s="297" t="s">
        <v>76</v>
      </c>
      <c r="E71" s="231">
        <v>0</v>
      </c>
      <c r="F71" s="162">
        <v>10000</v>
      </c>
      <c r="G71" s="162">
        <v>9000</v>
      </c>
      <c r="H71" s="162">
        <v>0</v>
      </c>
      <c r="I71" s="162">
        <v>0</v>
      </c>
    </row>
    <row r="72" spans="1:9">
      <c r="A72" s="213"/>
      <c r="B72" s="213"/>
      <c r="C72" s="214" t="s">
        <v>74</v>
      </c>
      <c r="D72" s="297" t="s">
        <v>48</v>
      </c>
      <c r="E72" s="231">
        <v>0</v>
      </c>
      <c r="F72" s="162">
        <v>701</v>
      </c>
      <c r="G72" s="162">
        <v>590.4</v>
      </c>
      <c r="H72" s="162">
        <v>590.04</v>
      </c>
      <c r="I72" s="162">
        <v>590.4</v>
      </c>
    </row>
    <row r="73" spans="1:9">
      <c r="A73" s="213"/>
      <c r="B73" s="213"/>
      <c r="C73" s="214" t="s">
        <v>46</v>
      </c>
      <c r="D73" s="294" t="s">
        <v>47</v>
      </c>
      <c r="E73" s="215">
        <v>0</v>
      </c>
      <c r="F73" s="162">
        <v>3889</v>
      </c>
      <c r="G73" s="162">
        <v>3935.98</v>
      </c>
      <c r="H73" s="162">
        <v>3935.98</v>
      </c>
      <c r="I73" s="162">
        <v>3935.98</v>
      </c>
    </row>
    <row r="74" spans="1:9">
      <c r="A74" s="213"/>
      <c r="B74" s="213"/>
      <c r="C74" s="214">
        <v>925401</v>
      </c>
      <c r="D74" s="294" t="s">
        <v>77</v>
      </c>
      <c r="E74" s="215">
        <v>0</v>
      </c>
      <c r="F74" s="162">
        <v>0</v>
      </c>
      <c r="G74" s="162">
        <v>0</v>
      </c>
      <c r="H74" s="162">
        <v>0</v>
      </c>
      <c r="I74" s="162">
        <v>0</v>
      </c>
    </row>
    <row r="75" spans="1:9">
      <c r="A75" s="213"/>
      <c r="B75" s="213"/>
      <c r="C75" s="214" t="s">
        <v>44</v>
      </c>
      <c r="D75" s="294" t="s">
        <v>45</v>
      </c>
      <c r="E75" s="215">
        <v>0</v>
      </c>
      <c r="F75" s="162">
        <v>154732.48</v>
      </c>
      <c r="G75" s="162">
        <v>165923.77</v>
      </c>
      <c r="H75" s="162">
        <v>165923.77</v>
      </c>
      <c r="I75" s="162">
        <v>165923.77</v>
      </c>
    </row>
    <row r="76" spans="1:9">
      <c r="A76" s="213"/>
      <c r="B76" s="213"/>
      <c r="C76" s="214">
        <v>9257</v>
      </c>
      <c r="D76" s="294" t="s">
        <v>78</v>
      </c>
      <c r="E76" s="215">
        <v>0</v>
      </c>
      <c r="F76" s="162">
        <v>0</v>
      </c>
      <c r="G76" s="162">
        <v>1270.38</v>
      </c>
      <c r="H76" s="162">
        <v>0</v>
      </c>
      <c r="I76" s="162">
        <v>0</v>
      </c>
    </row>
    <row r="77" spans="1:9">
      <c r="A77" s="213"/>
      <c r="B77" s="213"/>
      <c r="C77" s="214">
        <v>61</v>
      </c>
      <c r="D77" s="294" t="s">
        <v>55</v>
      </c>
      <c r="E77" s="218">
        <v>0</v>
      </c>
      <c r="F77" s="162">
        <v>50</v>
      </c>
      <c r="G77" s="162">
        <v>400</v>
      </c>
      <c r="H77" s="162">
        <v>400</v>
      </c>
      <c r="I77" s="162">
        <v>400</v>
      </c>
    </row>
    <row r="78" spans="1:9">
      <c r="A78" s="213"/>
      <c r="B78" s="213"/>
      <c r="C78" s="214">
        <v>926103</v>
      </c>
      <c r="D78" s="294" t="s">
        <v>79</v>
      </c>
      <c r="E78" s="218">
        <v>0</v>
      </c>
      <c r="F78" s="162">
        <v>0</v>
      </c>
      <c r="G78" s="162">
        <v>0</v>
      </c>
      <c r="H78" s="162">
        <v>0</v>
      </c>
      <c r="I78" s="162">
        <v>0</v>
      </c>
    </row>
    <row r="79" spans="1:9">
      <c r="A79" s="192"/>
      <c r="B79" s="192">
        <v>34</v>
      </c>
      <c r="C79" s="216"/>
      <c r="D79" s="295" t="s">
        <v>80</v>
      </c>
      <c r="E79" s="217">
        <v>225.65</v>
      </c>
      <c r="F79" s="191">
        <f t="shared" ref="F79:G79" si="4">SUM(F80:F83)</f>
        <v>50</v>
      </c>
      <c r="G79" s="191">
        <f t="shared" si="4"/>
        <v>50</v>
      </c>
      <c r="H79" s="191">
        <f t="shared" ref="H79:I79" si="5">SUM(H80:H83)</f>
        <v>50</v>
      </c>
      <c r="I79" s="191">
        <f t="shared" si="5"/>
        <v>50</v>
      </c>
    </row>
    <row r="80" spans="1:9">
      <c r="A80" s="232"/>
      <c r="B80" s="232"/>
      <c r="C80" s="214">
        <v>11</v>
      </c>
      <c r="D80" s="294" t="s">
        <v>57</v>
      </c>
      <c r="E80" s="215">
        <v>0</v>
      </c>
      <c r="F80" s="173">
        <v>50</v>
      </c>
      <c r="G80" s="173">
        <v>50</v>
      </c>
      <c r="H80" s="173">
        <v>50</v>
      </c>
      <c r="I80" s="173">
        <v>50</v>
      </c>
    </row>
    <row r="81" spans="1:9">
      <c r="A81" s="232"/>
      <c r="B81" s="232"/>
      <c r="C81" s="214">
        <v>31</v>
      </c>
      <c r="D81" s="294" t="s">
        <v>50</v>
      </c>
      <c r="E81" s="224">
        <v>0</v>
      </c>
      <c r="F81" s="173">
        <v>0</v>
      </c>
      <c r="G81" s="173">
        <v>0</v>
      </c>
      <c r="H81" s="173">
        <v>0</v>
      </c>
      <c r="I81" s="173">
        <v>0</v>
      </c>
    </row>
    <row r="82" spans="1:9">
      <c r="A82" s="232"/>
      <c r="B82" s="232"/>
      <c r="C82" s="214">
        <v>9231</v>
      </c>
      <c r="D82" s="294" t="s">
        <v>73</v>
      </c>
      <c r="E82" s="224">
        <v>0</v>
      </c>
      <c r="F82" s="173">
        <v>0</v>
      </c>
      <c r="G82" s="173">
        <v>0</v>
      </c>
      <c r="H82" s="173">
        <v>0</v>
      </c>
      <c r="I82" s="173">
        <v>0</v>
      </c>
    </row>
    <row r="83" spans="1:9">
      <c r="A83" s="213"/>
      <c r="B83" s="213"/>
      <c r="C83" s="214" t="s">
        <v>44</v>
      </c>
      <c r="D83" s="294" t="s">
        <v>45</v>
      </c>
      <c r="E83" s="215">
        <v>0</v>
      </c>
      <c r="F83" s="162">
        <v>0</v>
      </c>
      <c r="G83" s="162">
        <v>0</v>
      </c>
      <c r="H83" s="162">
        <v>0</v>
      </c>
      <c r="I83" s="162">
        <v>0</v>
      </c>
    </row>
    <row r="84" ht="38.25" spans="1:9">
      <c r="A84" s="192"/>
      <c r="B84" s="192">
        <v>37</v>
      </c>
      <c r="C84" s="216"/>
      <c r="D84" s="296" t="s">
        <v>81</v>
      </c>
      <c r="E84" s="219">
        <v>74577.53</v>
      </c>
      <c r="F84" s="191">
        <f>SUM(F85:F90)</f>
        <v>84481.28</v>
      </c>
      <c r="G84" s="191">
        <f>SUM(G85:G90)</f>
        <v>85897.6</v>
      </c>
      <c r="H84" s="191">
        <f t="shared" ref="H84:I84" si="6">SUM(H85:H90)</f>
        <v>85897.6</v>
      </c>
      <c r="I84" s="191">
        <f t="shared" si="6"/>
        <v>85897.6</v>
      </c>
    </row>
    <row r="85" spans="1:9">
      <c r="A85" s="213"/>
      <c r="B85" s="213"/>
      <c r="C85" s="214">
        <v>11</v>
      </c>
      <c r="D85" s="294" t="s">
        <v>57</v>
      </c>
      <c r="E85" s="215">
        <v>0</v>
      </c>
      <c r="F85" s="162">
        <v>45000</v>
      </c>
      <c r="G85" s="162">
        <v>45020</v>
      </c>
      <c r="H85" s="162">
        <v>45020</v>
      </c>
      <c r="I85" s="162">
        <v>45020</v>
      </c>
    </row>
    <row r="86" spans="1:9">
      <c r="A86" s="213"/>
      <c r="B86" s="213"/>
      <c r="C86" s="214">
        <v>31</v>
      </c>
      <c r="D86" s="294" t="s">
        <v>50</v>
      </c>
      <c r="E86" s="218">
        <v>0</v>
      </c>
      <c r="F86" s="162">
        <v>0</v>
      </c>
      <c r="G86" s="162">
        <v>0</v>
      </c>
      <c r="H86" s="162">
        <v>0</v>
      </c>
      <c r="I86" s="162">
        <v>0</v>
      </c>
    </row>
    <row r="87" spans="1:9">
      <c r="A87" s="213"/>
      <c r="B87" s="213"/>
      <c r="C87" s="214" t="s">
        <v>74</v>
      </c>
      <c r="D87" s="294" t="s">
        <v>48</v>
      </c>
      <c r="E87" s="224">
        <v>0</v>
      </c>
      <c r="F87" s="162">
        <v>0</v>
      </c>
      <c r="G87" s="162">
        <v>920</v>
      </c>
      <c r="H87" s="162">
        <v>920</v>
      </c>
      <c r="I87" s="162">
        <v>920</v>
      </c>
    </row>
    <row r="88" spans="1:9">
      <c r="A88" s="213"/>
      <c r="B88" s="213"/>
      <c r="C88" s="214" t="s">
        <v>46</v>
      </c>
      <c r="D88" s="214" t="s">
        <v>47</v>
      </c>
      <c r="E88" s="224">
        <v>0</v>
      </c>
      <c r="F88" s="162">
        <v>6500</v>
      </c>
      <c r="G88" s="162">
        <v>7060</v>
      </c>
      <c r="H88" s="162">
        <v>7060</v>
      </c>
      <c r="I88" s="162">
        <v>7060</v>
      </c>
    </row>
    <row r="89" spans="1:9">
      <c r="A89" s="213"/>
      <c r="B89" s="213"/>
      <c r="C89" s="214" t="s">
        <v>44</v>
      </c>
      <c r="D89" s="294" t="s">
        <v>45</v>
      </c>
      <c r="E89" s="215">
        <v>0</v>
      </c>
      <c r="F89" s="162">
        <v>32981.28</v>
      </c>
      <c r="G89" s="162">
        <v>32897.6</v>
      </c>
      <c r="H89" s="162">
        <v>32897.6</v>
      </c>
      <c r="I89" s="162">
        <v>32897.6</v>
      </c>
    </row>
    <row r="90" spans="1:9">
      <c r="A90" s="213"/>
      <c r="B90" s="203"/>
      <c r="C90" s="214">
        <v>9257</v>
      </c>
      <c r="D90" s="294" t="s">
        <v>78</v>
      </c>
      <c r="E90" s="218">
        <v>0</v>
      </c>
      <c r="F90" s="162">
        <v>0</v>
      </c>
      <c r="G90" s="162">
        <v>0</v>
      </c>
      <c r="H90" s="162">
        <v>0</v>
      </c>
      <c r="I90" s="162">
        <v>0</v>
      </c>
    </row>
    <row r="91" spans="1:9">
      <c r="A91" s="192"/>
      <c r="B91" s="192">
        <v>38</v>
      </c>
      <c r="C91" s="216"/>
      <c r="D91" s="296" t="s">
        <v>82</v>
      </c>
      <c r="E91" s="219">
        <v>1285.43</v>
      </c>
      <c r="F91" s="191">
        <f>F92</f>
        <v>1285</v>
      </c>
      <c r="G91" s="191">
        <f>G92</f>
        <v>1260</v>
      </c>
      <c r="H91" s="191">
        <f t="shared" ref="H91:I91" si="7">H92</f>
        <v>1260</v>
      </c>
      <c r="I91" s="191">
        <f t="shared" si="7"/>
        <v>1260</v>
      </c>
    </row>
    <row r="92" spans="1:9">
      <c r="A92" s="213"/>
      <c r="B92" s="203"/>
      <c r="C92" s="214" t="s">
        <v>44</v>
      </c>
      <c r="D92" s="294" t="s">
        <v>45</v>
      </c>
      <c r="E92" s="215">
        <v>0</v>
      </c>
      <c r="F92" s="162">
        <v>1285</v>
      </c>
      <c r="G92" s="162">
        <v>1260</v>
      </c>
      <c r="H92" s="162">
        <v>1260</v>
      </c>
      <c r="I92" s="162">
        <v>1260</v>
      </c>
    </row>
    <row r="93" ht="25.5" spans="1:9">
      <c r="A93" s="233">
        <v>4</v>
      </c>
      <c r="B93" s="234"/>
      <c r="C93" s="234"/>
      <c r="D93" s="235" t="s">
        <v>83</v>
      </c>
      <c r="E93" s="236">
        <f>E94+E102</f>
        <v>55684.45</v>
      </c>
      <c r="F93" s="171">
        <f>F94+F102</f>
        <v>74536.57</v>
      </c>
      <c r="G93" s="171">
        <f>G94+G102</f>
        <v>166970.22</v>
      </c>
      <c r="H93" s="171">
        <f>H94+H102</f>
        <v>480470.22</v>
      </c>
      <c r="I93" s="171">
        <f>I94+I102</f>
        <v>150470.22</v>
      </c>
    </row>
    <row r="94" ht="25.5" spans="1:9">
      <c r="A94" s="189"/>
      <c r="B94" s="189">
        <v>42</v>
      </c>
      <c r="C94" s="189"/>
      <c r="D94" s="206" t="s">
        <v>84</v>
      </c>
      <c r="E94" s="237">
        <v>40684.45</v>
      </c>
      <c r="F94" s="191">
        <f>SUM(F95:F101)</f>
        <v>45951.91</v>
      </c>
      <c r="G94" s="191">
        <f>SUM(G95:G101)</f>
        <v>55970.22</v>
      </c>
      <c r="H94" s="191">
        <f>SUM(H95:H101)</f>
        <v>56470.22</v>
      </c>
      <c r="I94" s="191">
        <f>SUM(I95:I101)</f>
        <v>66470.22</v>
      </c>
    </row>
    <row r="95" spans="1:9">
      <c r="A95" s="238"/>
      <c r="B95" s="238"/>
      <c r="C95" s="214">
        <v>11</v>
      </c>
      <c r="D95" s="294" t="s">
        <v>57</v>
      </c>
      <c r="E95" s="215">
        <v>0</v>
      </c>
      <c r="F95" s="162">
        <v>12000</v>
      </c>
      <c r="G95" s="162">
        <v>14500</v>
      </c>
      <c r="H95" s="162">
        <v>18500</v>
      </c>
      <c r="I95" s="240">
        <v>28500</v>
      </c>
    </row>
    <row r="96" spans="1:9">
      <c r="A96" s="238"/>
      <c r="B96" s="238"/>
      <c r="C96" s="214">
        <v>31</v>
      </c>
      <c r="D96" s="294" t="s">
        <v>50</v>
      </c>
      <c r="E96" s="215">
        <v>0</v>
      </c>
      <c r="F96" s="162">
        <v>7216</v>
      </c>
      <c r="G96" s="162">
        <v>7000</v>
      </c>
      <c r="H96" s="162">
        <v>7000</v>
      </c>
      <c r="I96" s="240">
        <v>7000</v>
      </c>
    </row>
    <row r="97" spans="1:9">
      <c r="A97" s="238"/>
      <c r="B97" s="238"/>
      <c r="C97" s="214">
        <v>9231</v>
      </c>
      <c r="D97" s="294" t="s">
        <v>73</v>
      </c>
      <c r="E97" s="215">
        <v>0</v>
      </c>
      <c r="F97" s="162">
        <v>2489.2</v>
      </c>
      <c r="G97" s="162">
        <v>4000</v>
      </c>
      <c r="H97" s="162">
        <v>0</v>
      </c>
      <c r="I97" s="240">
        <v>0</v>
      </c>
    </row>
    <row r="98" spans="1:9">
      <c r="A98" s="238"/>
      <c r="B98" s="238"/>
      <c r="C98" s="214" t="s">
        <v>52</v>
      </c>
      <c r="D98" s="294" t="s">
        <v>53</v>
      </c>
      <c r="E98" s="215">
        <v>0</v>
      </c>
      <c r="F98" s="162">
        <v>6000</v>
      </c>
      <c r="G98" s="162">
        <v>9470.22</v>
      </c>
      <c r="H98" s="162">
        <v>9470.22</v>
      </c>
      <c r="I98" s="240">
        <v>9470.22</v>
      </c>
    </row>
    <row r="99" spans="1:9">
      <c r="A99" s="238"/>
      <c r="B99" s="238"/>
      <c r="C99" s="214">
        <v>9241</v>
      </c>
      <c r="D99" s="297" t="s">
        <v>76</v>
      </c>
      <c r="E99" s="231">
        <v>0</v>
      </c>
      <c r="F99" s="162">
        <v>2000</v>
      </c>
      <c r="G99" s="162">
        <v>5000</v>
      </c>
      <c r="H99" s="162">
        <v>0</v>
      </c>
      <c r="I99" s="240">
        <v>0</v>
      </c>
    </row>
    <row r="100" spans="1:9">
      <c r="A100" s="238"/>
      <c r="B100" s="238"/>
      <c r="C100" s="214" t="s">
        <v>74</v>
      </c>
      <c r="D100" s="294" t="s">
        <v>48</v>
      </c>
      <c r="E100" s="224">
        <v>0</v>
      </c>
      <c r="F100" s="162">
        <v>0</v>
      </c>
      <c r="G100" s="162">
        <v>0</v>
      </c>
      <c r="H100" s="162">
        <v>5500</v>
      </c>
      <c r="I100" s="240">
        <v>5500</v>
      </c>
    </row>
    <row r="101" spans="1:9">
      <c r="A101" s="238"/>
      <c r="B101" s="238"/>
      <c r="C101" s="214" t="s">
        <v>44</v>
      </c>
      <c r="D101" s="294" t="s">
        <v>45</v>
      </c>
      <c r="E101" s="215">
        <v>0</v>
      </c>
      <c r="F101" s="162">
        <v>16246.71</v>
      </c>
      <c r="G101" s="162">
        <v>16000</v>
      </c>
      <c r="H101" s="162">
        <v>16000</v>
      </c>
      <c r="I101" s="240">
        <v>16000</v>
      </c>
    </row>
    <row r="102" ht="25.5" spans="1:9">
      <c r="A102" s="189"/>
      <c r="B102" s="189">
        <v>45</v>
      </c>
      <c r="C102" s="189"/>
      <c r="D102" s="206" t="s">
        <v>85</v>
      </c>
      <c r="E102" s="237">
        <v>15000</v>
      </c>
      <c r="F102" s="191">
        <f t="shared" ref="F102:G102" si="8">SUM(F103:F105)</f>
        <v>28584.66</v>
      </c>
      <c r="G102" s="191">
        <f t="shared" si="8"/>
        <v>111000</v>
      </c>
      <c r="H102" s="191">
        <f t="shared" ref="H102:I102" si="9">SUM(H103:H105)</f>
        <v>424000</v>
      </c>
      <c r="I102" s="191">
        <f t="shared" si="9"/>
        <v>84000</v>
      </c>
    </row>
    <row r="103" spans="1:9">
      <c r="A103" s="238"/>
      <c r="B103" s="238"/>
      <c r="C103" s="214">
        <v>11</v>
      </c>
      <c r="D103" s="294" t="s">
        <v>57</v>
      </c>
      <c r="E103" s="215">
        <v>0</v>
      </c>
      <c r="F103" s="162">
        <v>0</v>
      </c>
      <c r="G103" s="162">
        <v>100000</v>
      </c>
      <c r="H103" s="162">
        <v>400000</v>
      </c>
      <c r="I103" s="240">
        <v>60000</v>
      </c>
    </row>
    <row r="104" spans="1:9">
      <c r="A104" s="238"/>
      <c r="B104" s="238"/>
      <c r="C104" s="214" t="s">
        <v>52</v>
      </c>
      <c r="D104" s="294" t="s">
        <v>53</v>
      </c>
      <c r="E104" s="215">
        <v>0</v>
      </c>
      <c r="F104" s="162">
        <v>7584.66</v>
      </c>
      <c r="G104" s="162">
        <v>0</v>
      </c>
      <c r="H104" s="162">
        <v>0</v>
      </c>
      <c r="I104" s="240">
        <v>0</v>
      </c>
    </row>
    <row r="105" spans="1:9">
      <c r="A105" s="238"/>
      <c r="B105" s="238"/>
      <c r="C105" s="214" t="s">
        <v>74</v>
      </c>
      <c r="D105" s="294" t="s">
        <v>48</v>
      </c>
      <c r="E105" s="239">
        <v>0</v>
      </c>
      <c r="F105" s="162">
        <v>21000</v>
      </c>
      <c r="G105" s="162">
        <v>11000</v>
      </c>
      <c r="H105" s="162">
        <v>24000</v>
      </c>
      <c r="I105" s="240">
        <v>24000</v>
      </c>
    </row>
  </sheetData>
  <mergeCells count="7">
    <mergeCell ref="A1:I1"/>
    <mergeCell ref="A3:I3"/>
    <mergeCell ref="A5:I5"/>
    <mergeCell ref="A7:I7"/>
    <mergeCell ref="A28:H28"/>
    <mergeCell ref="A41:I41"/>
    <mergeCell ref="A53:I53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2"/>
  <sheetViews>
    <sheetView zoomScale="130" zoomScaleNormal="130" topLeftCell="A18" workbookViewId="0">
      <selection activeCell="D32" sqref="D32"/>
    </sheetView>
  </sheetViews>
  <sheetFormatPr defaultColWidth="9" defaultRowHeight="15" outlineLevelCol="7"/>
  <cols>
    <col min="1" max="1" width="7.42857142857143" customWidth="1"/>
    <col min="2" max="2" width="8.42857142857143" customWidth="1"/>
    <col min="3" max="8" width="25.2857142857143" customWidth="1"/>
  </cols>
  <sheetData>
    <row r="1" ht="42" customHeight="1" spans="1:8">
      <c r="A1" s="8" t="s">
        <v>86</v>
      </c>
      <c r="B1" s="8"/>
      <c r="C1" s="8"/>
      <c r="D1" s="8"/>
      <c r="E1" s="8"/>
      <c r="F1" s="8"/>
      <c r="G1" s="8"/>
      <c r="H1" s="8"/>
    </row>
    <row r="2" ht="18" customHeight="1" spans="1:8">
      <c r="A2" s="9"/>
      <c r="B2" s="9"/>
      <c r="C2" s="9"/>
      <c r="D2" s="9"/>
      <c r="E2" s="9"/>
      <c r="F2" s="9"/>
      <c r="G2" s="9"/>
      <c r="H2" s="9"/>
    </row>
    <row r="3" ht="15.75" customHeight="1" spans="1:8">
      <c r="A3" s="8" t="s">
        <v>1</v>
      </c>
      <c r="B3" s="8"/>
      <c r="C3" s="8"/>
      <c r="D3" s="8"/>
      <c r="E3" s="8"/>
      <c r="F3" s="8"/>
      <c r="G3" s="8"/>
      <c r="H3" s="8"/>
    </row>
    <row r="4" ht="18" spans="1:8">
      <c r="A4" s="9"/>
      <c r="B4" s="9"/>
      <c r="C4" s="9"/>
      <c r="D4" s="9"/>
      <c r="E4" s="9"/>
      <c r="F4" s="9"/>
      <c r="G4" s="10"/>
      <c r="H4" s="10"/>
    </row>
    <row r="5" ht="18" customHeight="1" spans="1:8">
      <c r="A5" s="8" t="s">
        <v>31</v>
      </c>
      <c r="B5" s="8"/>
      <c r="C5" s="8"/>
      <c r="D5" s="8"/>
      <c r="E5" s="8"/>
      <c r="F5" s="8"/>
      <c r="G5" s="8"/>
      <c r="H5" s="8"/>
    </row>
    <row r="6" ht="18" spans="1:8">
      <c r="A6" s="9"/>
      <c r="B6" s="9"/>
      <c r="C6" s="9"/>
      <c r="D6" s="9"/>
      <c r="E6" s="9"/>
      <c r="F6" s="9"/>
      <c r="G6" s="10"/>
      <c r="H6" s="10"/>
    </row>
    <row r="7" ht="15.75" customHeight="1" spans="1:8">
      <c r="A7" s="8" t="s">
        <v>87</v>
      </c>
      <c r="B7" s="8"/>
      <c r="C7" s="8"/>
      <c r="D7" s="8"/>
      <c r="E7" s="8"/>
      <c r="F7" s="8"/>
      <c r="G7" s="8"/>
      <c r="H7" s="8"/>
    </row>
    <row r="8" ht="18" spans="1:8">
      <c r="A8" s="9"/>
      <c r="B8" s="9"/>
      <c r="C8" s="9"/>
      <c r="D8" s="9"/>
      <c r="E8" s="9"/>
      <c r="F8" s="9"/>
      <c r="G8" s="10"/>
      <c r="H8" s="10"/>
    </row>
    <row r="9" ht="25.5" spans="1:8">
      <c r="A9" s="19" t="s">
        <v>33</v>
      </c>
      <c r="B9" s="18" t="s">
        <v>34</v>
      </c>
      <c r="C9" s="18" t="s">
        <v>36</v>
      </c>
      <c r="D9" s="18" t="s">
        <v>37</v>
      </c>
      <c r="E9" s="19" t="s">
        <v>5</v>
      </c>
      <c r="F9" s="19" t="s">
        <v>39</v>
      </c>
      <c r="G9" s="19" t="s">
        <v>40</v>
      </c>
      <c r="H9" s="19" t="s">
        <v>41</v>
      </c>
    </row>
    <row r="10" spans="1:8">
      <c r="A10" s="181"/>
      <c r="B10" s="182"/>
      <c r="C10" s="183" t="s">
        <v>9</v>
      </c>
      <c r="D10" s="184">
        <f>D11+D18</f>
        <v>2590450.83</v>
      </c>
      <c r="E10" s="185">
        <f>E11+E18</f>
        <v>2679993.64</v>
      </c>
      <c r="F10" s="185">
        <f t="shared" ref="F10:H10" si="0">F11+F18</f>
        <v>3272060.97</v>
      </c>
      <c r="G10" s="185">
        <f t="shared" si="0"/>
        <v>3368716.95</v>
      </c>
      <c r="H10" s="185">
        <f t="shared" si="0"/>
        <v>3038716.95</v>
      </c>
    </row>
    <row r="11" ht="15.75" customHeight="1" spans="1:8">
      <c r="A11" s="141">
        <v>6</v>
      </c>
      <c r="B11" s="141"/>
      <c r="C11" s="141" t="s">
        <v>42</v>
      </c>
      <c r="D11" s="186">
        <f>D12+D13+D14+D15+D16+D17</f>
        <v>2601627.78</v>
      </c>
      <c r="E11" s="187">
        <f>SUM(E12:E17)</f>
        <v>2662504.44</v>
      </c>
      <c r="F11" s="187">
        <f>F12+F13+F14+F15+F16+F17</f>
        <v>3249790.59</v>
      </c>
      <c r="G11" s="187">
        <f>G12+G13+G14+G15+G16+G17</f>
        <v>3368716.95</v>
      </c>
      <c r="H11" s="187">
        <f t="shared" ref="H11" si="1">SUM(H12:H17)</f>
        <v>3038716.95</v>
      </c>
    </row>
    <row r="12" ht="38.25" spans="1:8">
      <c r="A12" s="188"/>
      <c r="B12" s="189">
        <v>63</v>
      </c>
      <c r="C12" s="189" t="s">
        <v>43</v>
      </c>
      <c r="D12" s="190">
        <v>2172603.48</v>
      </c>
      <c r="E12" s="191">
        <v>2247659.26</v>
      </c>
      <c r="F12" s="191">
        <v>2636746.95</v>
      </c>
      <c r="G12" s="191">
        <v>2487723.14</v>
      </c>
      <c r="H12" s="191">
        <v>2487723.14</v>
      </c>
    </row>
    <row r="13" spans="1:8">
      <c r="A13" s="192"/>
      <c r="B13" s="192">
        <v>64</v>
      </c>
      <c r="C13" s="295" t="s">
        <v>49</v>
      </c>
      <c r="D13" s="193">
        <v>3196.89</v>
      </c>
      <c r="E13" s="191">
        <v>0</v>
      </c>
      <c r="F13" s="191">
        <v>0</v>
      </c>
      <c r="G13" s="191">
        <v>0</v>
      </c>
      <c r="H13" s="191">
        <v>0</v>
      </c>
    </row>
    <row r="14" ht="58.5" customHeight="1" spans="1:8">
      <c r="A14" s="192"/>
      <c r="B14" s="192">
        <v>65</v>
      </c>
      <c r="C14" s="296" t="s">
        <v>51</v>
      </c>
      <c r="D14" s="195">
        <v>55832.17</v>
      </c>
      <c r="E14" s="191">
        <v>58422.86</v>
      </c>
      <c r="F14" s="191">
        <v>64182.36</v>
      </c>
      <c r="G14" s="191">
        <v>64182.36</v>
      </c>
      <c r="H14" s="191">
        <v>64182.36</v>
      </c>
    </row>
    <row r="15" ht="38.25" spans="1:8">
      <c r="A15" s="192"/>
      <c r="B15" s="192">
        <v>66</v>
      </c>
      <c r="C15" s="296" t="s">
        <v>54</v>
      </c>
      <c r="D15" s="195">
        <v>10448.77</v>
      </c>
      <c r="E15" s="191">
        <v>11213.32</v>
      </c>
      <c r="F15" s="191">
        <v>12363.32</v>
      </c>
      <c r="G15" s="191">
        <v>12363.32</v>
      </c>
      <c r="H15" s="191">
        <v>12363.32</v>
      </c>
    </row>
    <row r="16" ht="38.25" spans="1:8">
      <c r="A16" s="192"/>
      <c r="B16" s="192">
        <v>67</v>
      </c>
      <c r="C16" s="189" t="s">
        <v>56</v>
      </c>
      <c r="D16" s="190">
        <v>359546.47</v>
      </c>
      <c r="E16" s="191">
        <v>345209</v>
      </c>
      <c r="F16" s="191">
        <v>536497.96</v>
      </c>
      <c r="G16" s="191">
        <v>804448.13</v>
      </c>
      <c r="H16" s="191">
        <v>474448.13</v>
      </c>
    </row>
    <row r="17" ht="25.5" spans="1:8">
      <c r="A17" s="192"/>
      <c r="B17" s="192">
        <v>68</v>
      </c>
      <c r="C17" s="296" t="s">
        <v>58</v>
      </c>
      <c r="D17" s="196"/>
      <c r="E17" s="191"/>
      <c r="F17" s="191">
        <v>0</v>
      </c>
      <c r="G17" s="191">
        <v>0</v>
      </c>
      <c r="H17" s="191">
        <v>0</v>
      </c>
    </row>
    <row r="18" s="180" customFormat="1" spans="1:8">
      <c r="A18" s="197"/>
      <c r="B18" s="198">
        <v>92</v>
      </c>
      <c r="C18" s="199" t="s">
        <v>66</v>
      </c>
      <c r="D18" s="200">
        <v>-11176.95</v>
      </c>
      <c r="E18" s="201">
        <v>17489.2</v>
      </c>
      <c r="F18" s="201">
        <v>22270.38</v>
      </c>
      <c r="G18" s="201">
        <v>0</v>
      </c>
      <c r="H18" s="201">
        <v>0</v>
      </c>
    </row>
    <row r="20" ht="15.75" spans="1:8">
      <c r="A20" s="8" t="s">
        <v>88</v>
      </c>
      <c r="B20" s="140"/>
      <c r="C20" s="140"/>
      <c r="D20" s="140"/>
      <c r="E20" s="140"/>
      <c r="F20" s="140"/>
      <c r="G20" s="140"/>
      <c r="H20" s="140"/>
    </row>
    <row r="21" ht="18" spans="1:8">
      <c r="A21" s="9"/>
      <c r="B21" s="9"/>
      <c r="C21" s="9"/>
      <c r="D21" s="9"/>
      <c r="E21" s="9"/>
      <c r="F21" s="9"/>
      <c r="G21" s="10"/>
      <c r="H21" s="10"/>
    </row>
    <row r="22" ht="25.5" spans="1:8">
      <c r="A22" s="19" t="s">
        <v>33</v>
      </c>
      <c r="B22" s="18" t="s">
        <v>34</v>
      </c>
      <c r="C22" s="18" t="s">
        <v>60</v>
      </c>
      <c r="D22" s="18" t="s">
        <v>37</v>
      </c>
      <c r="E22" s="19" t="s">
        <v>5</v>
      </c>
      <c r="F22" s="19" t="s">
        <v>39</v>
      </c>
      <c r="G22" s="19" t="s">
        <v>40</v>
      </c>
      <c r="H22" s="19" t="s">
        <v>41</v>
      </c>
    </row>
    <row r="23" spans="1:8">
      <c r="A23" s="181"/>
      <c r="B23" s="182"/>
      <c r="C23" s="183" t="s">
        <v>12</v>
      </c>
      <c r="D23" s="184">
        <f>D24+D30</f>
        <v>2590450.83</v>
      </c>
      <c r="E23" s="185">
        <f>E24+E30</f>
        <v>2679993.64</v>
      </c>
      <c r="F23" s="185">
        <f>F24+F30</f>
        <v>3075023.33</v>
      </c>
      <c r="G23" s="185">
        <f t="shared" ref="G23:H23" si="2">G24+G30</f>
        <v>3368716.95</v>
      </c>
      <c r="H23" s="185">
        <f t="shared" si="2"/>
        <v>3038716.95</v>
      </c>
    </row>
    <row r="24" ht="15.75" customHeight="1" spans="1:8">
      <c r="A24" s="141">
        <v>3</v>
      </c>
      <c r="B24" s="141"/>
      <c r="C24" s="141" t="s">
        <v>71</v>
      </c>
      <c r="D24" s="186">
        <f>D25+D26+D27+D28+D29</f>
        <v>2534766.38</v>
      </c>
      <c r="E24" s="187">
        <f>SUM(E25:E29)</f>
        <v>2605457.07</v>
      </c>
      <c r="F24" s="187">
        <f t="shared" ref="F24:H24" si="3">SUM(F25:F29)</f>
        <v>2908053.11</v>
      </c>
      <c r="G24" s="187">
        <f t="shared" si="3"/>
        <v>2888246.73</v>
      </c>
      <c r="H24" s="187">
        <f t="shared" si="3"/>
        <v>2888246.73</v>
      </c>
    </row>
    <row r="25" ht="21" customHeight="1" spans="1:8">
      <c r="A25" s="188"/>
      <c r="B25" s="189">
        <v>31</v>
      </c>
      <c r="C25" s="189" t="s">
        <v>72</v>
      </c>
      <c r="D25" s="190">
        <v>2113687.8</v>
      </c>
      <c r="E25" s="191">
        <v>2155329.6</v>
      </c>
      <c r="F25" s="191">
        <v>2404919.34</v>
      </c>
      <c r="G25" s="191">
        <v>2404919.34</v>
      </c>
      <c r="H25" s="191">
        <v>2404919.34</v>
      </c>
    </row>
    <row r="26" spans="1:8">
      <c r="A26" s="192"/>
      <c r="B26" s="192">
        <v>32</v>
      </c>
      <c r="C26" s="295" t="s">
        <v>75</v>
      </c>
      <c r="D26" s="202">
        <v>344989.97</v>
      </c>
      <c r="E26" s="191">
        <v>364311.19</v>
      </c>
      <c r="F26" s="191">
        <v>415926.17</v>
      </c>
      <c r="G26" s="191">
        <v>396119.79</v>
      </c>
      <c r="H26" s="191">
        <v>396119.79</v>
      </c>
    </row>
    <row r="27" spans="1:8">
      <c r="A27" s="192"/>
      <c r="B27" s="192">
        <v>34</v>
      </c>
      <c r="C27" s="295" t="s">
        <v>80</v>
      </c>
      <c r="D27" s="202">
        <v>225.65</v>
      </c>
      <c r="E27" s="191">
        <v>50</v>
      </c>
      <c r="F27" s="191">
        <v>50</v>
      </c>
      <c r="G27" s="191">
        <v>50</v>
      </c>
      <c r="H27" s="191">
        <v>50</v>
      </c>
    </row>
    <row r="28" ht="38.25" spans="1:8">
      <c r="A28" s="192"/>
      <c r="B28" s="192">
        <v>37</v>
      </c>
      <c r="C28" s="296" t="s">
        <v>81</v>
      </c>
      <c r="D28" s="195">
        <v>74577.53</v>
      </c>
      <c r="E28" s="191">
        <v>84481.28</v>
      </c>
      <c r="F28" s="191">
        <v>85897.6</v>
      </c>
      <c r="G28" s="191">
        <v>85897.6</v>
      </c>
      <c r="H28" s="191">
        <v>85897.6</v>
      </c>
    </row>
    <row r="29" ht="25.5" spans="1:8">
      <c r="A29" s="192"/>
      <c r="B29" s="192">
        <v>38</v>
      </c>
      <c r="C29" s="296" t="s">
        <v>82</v>
      </c>
      <c r="D29" s="195">
        <v>1285.43</v>
      </c>
      <c r="E29" s="191">
        <v>1285</v>
      </c>
      <c r="F29" s="191">
        <v>1260</v>
      </c>
      <c r="G29" s="191">
        <v>1260</v>
      </c>
      <c r="H29" s="191">
        <v>1260</v>
      </c>
    </row>
    <row r="30" ht="25.5" spans="1:8">
      <c r="A30" s="203">
        <v>4</v>
      </c>
      <c r="B30" s="204"/>
      <c r="C30" s="205" t="s">
        <v>83</v>
      </c>
      <c r="D30" s="186">
        <f>D31+D32</f>
        <v>55684.45</v>
      </c>
      <c r="E30" s="187">
        <f>E31+E32</f>
        <v>74536.57</v>
      </c>
      <c r="F30" s="187">
        <f t="shared" ref="F30:H30" si="4">F31+F32</f>
        <v>166970.22</v>
      </c>
      <c r="G30" s="187">
        <f t="shared" si="4"/>
        <v>480470.22</v>
      </c>
      <c r="H30" s="187">
        <f t="shared" si="4"/>
        <v>150470.22</v>
      </c>
    </row>
    <row r="31" ht="38.25" spans="1:8">
      <c r="A31" s="189"/>
      <c r="B31" s="189">
        <v>42</v>
      </c>
      <c r="C31" s="206" t="s">
        <v>84</v>
      </c>
      <c r="D31" s="190">
        <v>40684.45</v>
      </c>
      <c r="E31" s="191">
        <v>45951.91</v>
      </c>
      <c r="F31" s="191">
        <v>55970.22</v>
      </c>
      <c r="G31" s="191">
        <v>56470.22</v>
      </c>
      <c r="H31" s="207">
        <v>66470.22</v>
      </c>
    </row>
    <row r="32" ht="25.5" spans="1:8">
      <c r="A32" s="189"/>
      <c r="B32" s="189">
        <v>45</v>
      </c>
      <c r="C32" s="206" t="s">
        <v>85</v>
      </c>
      <c r="D32" s="208">
        <v>15000</v>
      </c>
      <c r="E32" s="191">
        <v>28584.66</v>
      </c>
      <c r="F32" s="191">
        <v>111000</v>
      </c>
      <c r="G32" s="191">
        <v>424000</v>
      </c>
      <c r="H32" s="191">
        <v>84000</v>
      </c>
    </row>
  </sheetData>
  <mergeCells count="5">
    <mergeCell ref="A1:H1"/>
    <mergeCell ref="A3:H3"/>
    <mergeCell ref="A5:H5"/>
    <mergeCell ref="A7:H7"/>
    <mergeCell ref="A20:H20"/>
  </mergeCells>
  <pageMargins left="0.7" right="0.7" top="0.75" bottom="0.75" header="0.3" footer="0.3"/>
  <pageSetup paperSize="9" scale="66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5"/>
  <sheetViews>
    <sheetView tabSelected="1" zoomScale="140" zoomScaleNormal="140" topLeftCell="A16" workbookViewId="0">
      <selection activeCell="D25" sqref="D25"/>
    </sheetView>
  </sheetViews>
  <sheetFormatPr defaultColWidth="9" defaultRowHeight="15"/>
  <cols>
    <col min="1" max="1" width="7.42857142857143" customWidth="1"/>
    <col min="2" max="2" width="8.42857142857143" customWidth="1"/>
    <col min="3" max="3" width="17.5714285714286" customWidth="1"/>
    <col min="4" max="8" width="20.7142857142857" customWidth="1"/>
  </cols>
  <sheetData>
    <row r="1" ht="42" customHeight="1" spans="1:8">
      <c r="A1" s="8" t="s">
        <v>0</v>
      </c>
      <c r="B1" s="8"/>
      <c r="C1" s="8"/>
      <c r="D1" s="8"/>
      <c r="E1" s="8"/>
      <c r="F1" s="8"/>
      <c r="G1" s="8"/>
      <c r="H1" s="8"/>
    </row>
    <row r="2" ht="18" customHeight="1" spans="1:8">
      <c r="A2" s="9"/>
      <c r="B2" s="9"/>
      <c r="C2" s="9"/>
      <c r="D2" s="9"/>
      <c r="E2" s="9"/>
      <c r="F2" s="9"/>
      <c r="G2" s="9"/>
      <c r="H2" s="9"/>
    </row>
    <row r="3" ht="15.75" spans="1:8">
      <c r="A3" s="8" t="s">
        <v>1</v>
      </c>
      <c r="B3" s="8"/>
      <c r="C3" s="8"/>
      <c r="D3" s="8"/>
      <c r="E3" s="8"/>
      <c r="F3" s="8"/>
      <c r="G3" s="139"/>
      <c r="H3" s="139"/>
    </row>
    <row r="4" ht="18" spans="1:8">
      <c r="A4" s="9"/>
      <c r="B4" s="9"/>
      <c r="C4" s="9"/>
      <c r="D4" s="9"/>
      <c r="E4" s="9"/>
      <c r="F4" s="9"/>
      <c r="G4" s="10"/>
      <c r="H4" s="10"/>
    </row>
    <row r="5" ht="18" customHeight="1" spans="1:8">
      <c r="A5" s="8" t="s">
        <v>89</v>
      </c>
      <c r="B5" s="11"/>
      <c r="C5" s="11"/>
      <c r="D5" s="11"/>
      <c r="E5" s="11"/>
      <c r="F5" s="11"/>
      <c r="G5" s="11"/>
      <c r="H5" s="11"/>
    </row>
    <row r="6" ht="18" spans="1:8">
      <c r="A6" s="9"/>
      <c r="B6" s="9"/>
      <c r="C6" s="9"/>
      <c r="D6" s="9"/>
      <c r="E6" s="9"/>
      <c r="F6" s="9"/>
      <c r="G6" s="10"/>
      <c r="H6" s="10"/>
    </row>
    <row r="7" ht="15.75" spans="1:8">
      <c r="A7" s="8" t="s">
        <v>90</v>
      </c>
      <c r="B7" s="140"/>
      <c r="C7" s="140"/>
      <c r="D7" s="140"/>
      <c r="E7" s="140"/>
      <c r="F7" s="140"/>
      <c r="G7" s="140"/>
      <c r="H7" s="140"/>
    </row>
    <row r="8" ht="18" spans="1:9">
      <c r="A8" s="9"/>
      <c r="B8" s="9"/>
      <c r="C8" s="9"/>
      <c r="D8" s="9"/>
      <c r="E8" s="14"/>
      <c r="F8" s="14"/>
      <c r="G8" s="14"/>
      <c r="H8" s="14"/>
      <c r="I8" s="12"/>
    </row>
    <row r="9" ht="25.5" spans="1:8">
      <c r="A9" s="15" t="s">
        <v>91</v>
      </c>
      <c r="B9" s="152"/>
      <c r="C9" s="18"/>
      <c r="D9" s="18" t="s">
        <v>37</v>
      </c>
      <c r="E9" s="19" t="s">
        <v>38</v>
      </c>
      <c r="F9" s="19" t="s">
        <v>39</v>
      </c>
      <c r="G9" s="19" t="s">
        <v>40</v>
      </c>
      <c r="H9" s="19" t="s">
        <v>41</v>
      </c>
    </row>
    <row r="10" s="150" customFormat="1" ht="25.5" customHeight="1" spans="1:8">
      <c r="A10" s="153" t="s">
        <v>9</v>
      </c>
      <c r="B10" s="154"/>
      <c r="C10" s="155"/>
      <c r="D10" s="156">
        <f>D11+D12+D13+D14+D15+D17</f>
        <v>2601627.78</v>
      </c>
      <c r="E10" s="157">
        <f>SUM(E11:E17)</f>
        <v>2662504.44</v>
      </c>
      <c r="F10" s="157">
        <f t="shared" ref="F10:H10" si="0">SUM(F11:F17)</f>
        <v>3249790.59</v>
      </c>
      <c r="G10" s="157">
        <f t="shared" si="0"/>
        <v>3368716.95</v>
      </c>
      <c r="H10" s="157">
        <f t="shared" si="0"/>
        <v>3038716.95</v>
      </c>
    </row>
    <row r="11" spans="1:8">
      <c r="A11" s="298" t="s">
        <v>92</v>
      </c>
      <c r="B11" s="159"/>
      <c r="C11" s="160"/>
      <c r="D11" s="161">
        <v>359546.47</v>
      </c>
      <c r="E11" s="162">
        <v>345209</v>
      </c>
      <c r="F11" s="162">
        <v>536497.96</v>
      </c>
      <c r="G11" s="162">
        <v>804448.13</v>
      </c>
      <c r="H11" s="162">
        <v>474448.13</v>
      </c>
    </row>
    <row r="12" spans="1:8">
      <c r="A12" s="298" t="s">
        <v>93</v>
      </c>
      <c r="B12" s="159"/>
      <c r="C12" s="160"/>
      <c r="D12" s="161">
        <v>13595.66</v>
      </c>
      <c r="E12" s="162">
        <v>11163.32</v>
      </c>
      <c r="F12" s="162">
        <v>11963.32</v>
      </c>
      <c r="G12" s="162">
        <v>11963.32</v>
      </c>
      <c r="H12" s="162">
        <v>11963.32</v>
      </c>
    </row>
    <row r="13" spans="1:8">
      <c r="A13" s="298" t="s">
        <v>94</v>
      </c>
      <c r="B13" s="159"/>
      <c r="C13" s="160"/>
      <c r="D13" s="161">
        <v>55832.17</v>
      </c>
      <c r="E13" s="162">
        <v>58422.86</v>
      </c>
      <c r="F13" s="162">
        <v>64182.36</v>
      </c>
      <c r="G13" s="162">
        <v>64182.36</v>
      </c>
      <c r="H13" s="162">
        <v>64182.36</v>
      </c>
    </row>
    <row r="14" spans="1:8">
      <c r="A14" s="298" t="s">
        <v>95</v>
      </c>
      <c r="B14" s="159"/>
      <c r="C14" s="160"/>
      <c r="D14" s="161">
        <v>52525.9</v>
      </c>
      <c r="E14" s="162">
        <v>91499</v>
      </c>
      <c r="F14" s="162">
        <v>138939.04</v>
      </c>
      <c r="G14" s="162">
        <v>138939.04</v>
      </c>
      <c r="H14" s="162">
        <v>138939.04</v>
      </c>
    </row>
    <row r="15" spans="1:8">
      <c r="A15" s="298" t="s">
        <v>96</v>
      </c>
      <c r="B15" s="159"/>
      <c r="C15" s="160"/>
      <c r="D15" s="161">
        <v>2120077.58</v>
      </c>
      <c r="E15" s="162">
        <v>2120149.26</v>
      </c>
      <c r="F15" s="162">
        <v>2464645.08</v>
      </c>
      <c r="G15" s="162">
        <v>2297121.27</v>
      </c>
      <c r="H15" s="162">
        <v>2297121.27</v>
      </c>
    </row>
    <row r="16" spans="1:8">
      <c r="A16" s="298" t="s">
        <v>97</v>
      </c>
      <c r="B16" s="159"/>
      <c r="C16" s="160"/>
      <c r="D16" s="161">
        <v>0</v>
      </c>
      <c r="E16" s="162">
        <v>36011</v>
      </c>
      <c r="F16" s="162">
        <v>33162.83</v>
      </c>
      <c r="G16" s="162">
        <v>51662.83</v>
      </c>
      <c r="H16" s="162">
        <v>51662.83</v>
      </c>
    </row>
    <row r="17" spans="1:8">
      <c r="A17" s="298" t="s">
        <v>98</v>
      </c>
      <c r="B17" s="159"/>
      <c r="C17" s="160"/>
      <c r="D17" s="163">
        <v>50</v>
      </c>
      <c r="E17" s="162">
        <v>50</v>
      </c>
      <c r="F17" s="162">
        <v>400</v>
      </c>
      <c r="G17" s="162">
        <v>400</v>
      </c>
      <c r="H17" s="162">
        <v>400</v>
      </c>
    </row>
    <row r="18" spans="1:8">
      <c r="A18" s="164"/>
      <c r="B18" s="164"/>
      <c r="C18" s="164"/>
      <c r="D18" s="165"/>
      <c r="E18" s="166"/>
      <c r="F18" s="166"/>
      <c r="G18" s="166"/>
      <c r="H18" s="166"/>
    </row>
    <row r="21" ht="15.75" spans="1:8">
      <c r="A21" s="8" t="s">
        <v>99</v>
      </c>
      <c r="B21" s="140"/>
      <c r="C21" s="140"/>
      <c r="D21" s="140"/>
      <c r="E21" s="140"/>
      <c r="F21" s="140"/>
      <c r="G21" s="140"/>
      <c r="H21" s="140"/>
    </row>
    <row r="22" ht="18" spans="1:9">
      <c r="A22" s="9"/>
      <c r="B22" s="9"/>
      <c r="C22" s="9"/>
      <c r="D22" s="9"/>
      <c r="E22" s="14"/>
      <c r="F22" s="14"/>
      <c r="G22" s="14"/>
      <c r="H22" s="14"/>
      <c r="I22" s="12"/>
    </row>
    <row r="23" ht="25.5" spans="1:8">
      <c r="A23" s="15" t="s">
        <v>91</v>
      </c>
      <c r="B23" s="152"/>
      <c r="C23" s="18"/>
      <c r="D23" s="18" t="s">
        <v>37</v>
      </c>
      <c r="E23" s="19" t="s">
        <v>38</v>
      </c>
      <c r="F23" s="19" t="s">
        <v>39</v>
      </c>
      <c r="G23" s="19" t="s">
        <v>40</v>
      </c>
      <c r="H23" s="19" t="s">
        <v>41</v>
      </c>
    </row>
    <row r="24" ht="15.75" customHeight="1" spans="1:8">
      <c r="A24" s="167" t="s">
        <v>12</v>
      </c>
      <c r="B24" s="168"/>
      <c r="C24" s="169"/>
      <c r="D24" s="170">
        <f>D25+D26+D27+D28+D29+D31++D32+D33+D34+D35</f>
        <v>2590450.83</v>
      </c>
      <c r="E24" s="171">
        <f>SUM(E25:E35)</f>
        <v>2679993.64</v>
      </c>
      <c r="F24" s="171">
        <f>SUM(F25:F35)</f>
        <v>3075023.33</v>
      </c>
      <c r="G24" s="171">
        <f>SUM(G25:G35)</f>
        <v>3368716.95</v>
      </c>
      <c r="H24" s="171">
        <f>SUM(H25:H35)</f>
        <v>3038716.95</v>
      </c>
    </row>
    <row r="25" s="151" customFormat="1" ht="15.75" customHeight="1" spans="1:8">
      <c r="A25" s="298" t="s">
        <v>92</v>
      </c>
      <c r="B25" s="159"/>
      <c r="C25" s="160"/>
      <c r="D25" s="172">
        <v>316969.5</v>
      </c>
      <c r="E25" s="173">
        <v>345209</v>
      </c>
      <c r="F25" s="173">
        <v>506984.13</v>
      </c>
      <c r="G25" s="173">
        <v>804448.13</v>
      </c>
      <c r="H25" s="173">
        <v>474448.13</v>
      </c>
    </row>
    <row r="26" s="150" customFormat="1" spans="1:8">
      <c r="A26" s="298" t="s">
        <v>93</v>
      </c>
      <c r="B26" s="159"/>
      <c r="C26" s="160"/>
      <c r="D26" s="174">
        <v>4798.19</v>
      </c>
      <c r="E26" s="162">
        <v>11163.32</v>
      </c>
      <c r="F26" s="162">
        <v>11963.32</v>
      </c>
      <c r="G26" s="162">
        <v>11963.32</v>
      </c>
      <c r="H26" s="162">
        <v>11963.32</v>
      </c>
    </row>
    <row r="27" s="150" customFormat="1" spans="1:8">
      <c r="A27" s="298" t="s">
        <v>100</v>
      </c>
      <c r="B27" s="159"/>
      <c r="C27" s="160"/>
      <c r="D27" s="174">
        <v>18756.59</v>
      </c>
      <c r="E27" s="162">
        <v>5489.2</v>
      </c>
      <c r="F27" s="162">
        <v>7000</v>
      </c>
      <c r="G27" s="162">
        <v>0</v>
      </c>
      <c r="H27" s="162">
        <v>0</v>
      </c>
    </row>
    <row r="28" s="150" customFormat="1" spans="1:8">
      <c r="A28" s="298" t="s">
        <v>94</v>
      </c>
      <c r="B28" s="159"/>
      <c r="C28" s="160"/>
      <c r="D28" s="174">
        <v>36820.7</v>
      </c>
      <c r="E28" s="162">
        <v>58422.86</v>
      </c>
      <c r="F28" s="162">
        <v>64182.36</v>
      </c>
      <c r="G28" s="162">
        <v>64182.36</v>
      </c>
      <c r="H28" s="162">
        <v>64182.36</v>
      </c>
    </row>
    <row r="29" s="150" customFormat="1" spans="1:8">
      <c r="A29" s="299" t="s">
        <v>101</v>
      </c>
      <c r="B29" s="176"/>
      <c r="C29" s="177"/>
      <c r="D29" s="174">
        <v>6413.92</v>
      </c>
      <c r="E29" s="162">
        <v>12000</v>
      </c>
      <c r="F29" s="162">
        <v>14000</v>
      </c>
      <c r="G29" s="162">
        <v>0</v>
      </c>
      <c r="H29" s="162">
        <v>0</v>
      </c>
    </row>
    <row r="30" s="150" customFormat="1" spans="1:8">
      <c r="A30" s="299" t="s">
        <v>102</v>
      </c>
      <c r="B30" s="176"/>
      <c r="C30" s="177"/>
      <c r="D30" s="174">
        <v>0</v>
      </c>
      <c r="E30" s="162">
        <v>36011</v>
      </c>
      <c r="F30" s="162">
        <v>33162.83</v>
      </c>
      <c r="G30" s="162">
        <v>51662.83</v>
      </c>
      <c r="H30" s="162">
        <v>51662.83</v>
      </c>
    </row>
    <row r="31" s="150" customFormat="1" spans="1:8">
      <c r="A31" s="298" t="s">
        <v>95</v>
      </c>
      <c r="B31" s="159"/>
      <c r="C31" s="160"/>
      <c r="D31" s="174">
        <v>66382.85</v>
      </c>
      <c r="E31" s="162">
        <v>91499</v>
      </c>
      <c r="F31" s="162">
        <v>138939.04</v>
      </c>
      <c r="G31" s="162">
        <v>138939.04</v>
      </c>
      <c r="H31" s="162">
        <v>138939.04</v>
      </c>
    </row>
    <row r="32" s="150" customFormat="1" spans="1:8">
      <c r="A32" s="298" t="s">
        <v>96</v>
      </c>
      <c r="B32" s="159"/>
      <c r="C32" s="160"/>
      <c r="D32" s="174">
        <v>2134281.11</v>
      </c>
      <c r="E32" s="162">
        <v>2120149.26</v>
      </c>
      <c r="F32" s="162">
        <v>2297121.27</v>
      </c>
      <c r="G32" s="162">
        <v>2297121.27</v>
      </c>
      <c r="H32" s="162">
        <v>2297121.27</v>
      </c>
    </row>
    <row r="33" s="150" customFormat="1" spans="1:8">
      <c r="A33" s="298" t="s">
        <v>103</v>
      </c>
      <c r="B33" s="159"/>
      <c r="C33" s="160"/>
      <c r="D33" s="178">
        <v>50</v>
      </c>
      <c r="E33" s="162">
        <v>0</v>
      </c>
      <c r="F33" s="162">
        <v>1270.38</v>
      </c>
      <c r="G33" s="162">
        <v>0</v>
      </c>
      <c r="H33" s="162">
        <v>0</v>
      </c>
    </row>
    <row r="34" s="150" customFormat="1" spans="1:8">
      <c r="A34" s="298" t="s">
        <v>98</v>
      </c>
      <c r="B34" s="159"/>
      <c r="C34" s="160"/>
      <c r="D34" s="179">
        <v>0</v>
      </c>
      <c r="E34" s="162">
        <v>50</v>
      </c>
      <c r="F34" s="162">
        <v>400</v>
      </c>
      <c r="G34" s="162">
        <v>400</v>
      </c>
      <c r="H34" s="162">
        <v>400</v>
      </c>
    </row>
    <row r="35" s="150" customFormat="1" spans="1:8">
      <c r="A35" s="298" t="s">
        <v>104</v>
      </c>
      <c r="B35" s="159"/>
      <c r="C35" s="160"/>
      <c r="D35" s="174">
        <v>5977.97</v>
      </c>
      <c r="E35" s="162">
        <v>0</v>
      </c>
      <c r="F35" s="162">
        <v>0</v>
      </c>
      <c r="G35" s="162">
        <v>0</v>
      </c>
      <c r="H35" s="162">
        <v>0</v>
      </c>
    </row>
  </sheetData>
  <mergeCells count="27">
    <mergeCell ref="A1:H1"/>
    <mergeCell ref="A3:H3"/>
    <mergeCell ref="A5:H5"/>
    <mergeCell ref="A7:H7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21:H21"/>
    <mergeCell ref="A23:C23"/>
    <mergeCell ref="A24:C24"/>
    <mergeCell ref="A25:C25"/>
    <mergeCell ref="A26:C26"/>
    <mergeCell ref="A27:C27"/>
    <mergeCell ref="A28:C28"/>
    <mergeCell ref="A29:C29"/>
    <mergeCell ref="A30:C30"/>
    <mergeCell ref="A31:C31"/>
    <mergeCell ref="A32:C32"/>
    <mergeCell ref="A33:C33"/>
    <mergeCell ref="A34:C34"/>
    <mergeCell ref="A35:C35"/>
  </mergeCells>
  <pageMargins left="0.708661417322835" right="0.708661417322835" top="0.748031496062992" bottom="0.748031496062992" header="0.31496062992126" footer="0.31496062992126"/>
  <pageSetup paperSize="9" scale="85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3"/>
  <sheetViews>
    <sheetView zoomScale="170" zoomScaleNormal="170" workbookViewId="0">
      <selection activeCell="A3" sqref="A3:F3"/>
    </sheetView>
  </sheetViews>
  <sheetFormatPr defaultColWidth="9" defaultRowHeight="15" outlineLevelCol="5"/>
  <cols>
    <col min="1" max="1" width="37.7142857142857" customWidth="1"/>
    <col min="2" max="6" width="20.7142857142857" customWidth="1"/>
  </cols>
  <sheetData>
    <row r="1" ht="42" customHeight="1" spans="1:6">
      <c r="A1" s="8" t="s">
        <v>0</v>
      </c>
      <c r="B1" s="8"/>
      <c r="C1" s="8"/>
      <c r="D1" s="8"/>
      <c r="E1" s="8"/>
      <c r="F1" s="8"/>
    </row>
    <row r="2" ht="18" customHeight="1" spans="1:6">
      <c r="A2" s="9"/>
      <c r="B2" s="9"/>
      <c r="C2" s="9"/>
      <c r="D2" s="9"/>
      <c r="E2" s="9"/>
      <c r="F2" s="9"/>
    </row>
    <row r="3" ht="15.75" spans="1:6">
      <c r="A3" s="8" t="s">
        <v>1</v>
      </c>
      <c r="B3" s="8"/>
      <c r="C3" s="8"/>
      <c r="D3" s="8"/>
      <c r="E3" s="139"/>
      <c r="F3" s="139"/>
    </row>
    <row r="4" ht="18" spans="1:6">
      <c r="A4" s="9"/>
      <c r="B4" s="9"/>
      <c r="C4" s="9"/>
      <c r="D4" s="9"/>
      <c r="E4" s="10"/>
      <c r="F4" s="10"/>
    </row>
    <row r="5" ht="18" customHeight="1" spans="1:6">
      <c r="A5" s="8" t="s">
        <v>31</v>
      </c>
      <c r="B5" s="8"/>
      <c r="C5" s="8"/>
      <c r="D5" s="11"/>
      <c r="E5" s="11"/>
      <c r="F5" s="11"/>
    </row>
    <row r="6" ht="18" spans="1:6">
      <c r="A6" s="9"/>
      <c r="B6" s="9"/>
      <c r="C6" s="9"/>
      <c r="D6" s="9"/>
      <c r="E6" s="10"/>
      <c r="F6" s="10"/>
    </row>
    <row r="7" ht="15.75" spans="1:6">
      <c r="A7" s="8" t="s">
        <v>105</v>
      </c>
      <c r="B7" s="8"/>
      <c r="C7" s="8"/>
      <c r="D7" s="140"/>
      <c r="E7" s="140"/>
      <c r="F7" s="140"/>
    </row>
    <row r="8" ht="18" spans="1:6">
      <c r="A8" s="9"/>
      <c r="B8" s="9"/>
      <c r="C8" s="9"/>
      <c r="D8" s="9"/>
      <c r="E8" s="10"/>
      <c r="F8" s="12" t="s">
        <v>3</v>
      </c>
    </row>
    <row r="9" ht="25.5" spans="1:6">
      <c r="A9" s="19" t="s">
        <v>106</v>
      </c>
      <c r="B9" s="19" t="s">
        <v>37</v>
      </c>
      <c r="C9" s="19" t="s">
        <v>38</v>
      </c>
      <c r="D9" s="19" t="s">
        <v>39</v>
      </c>
      <c r="E9" s="19" t="s">
        <v>40</v>
      </c>
      <c r="F9" s="19" t="s">
        <v>41</v>
      </c>
    </row>
    <row r="10" ht="15.75" customHeight="1" spans="1:6">
      <c r="A10" s="141" t="s">
        <v>107</v>
      </c>
      <c r="B10" s="142">
        <f>B11</f>
        <v>2169186.65</v>
      </c>
      <c r="C10" s="143">
        <f>C11</f>
        <v>2670643.64</v>
      </c>
      <c r="D10" s="143">
        <f>D11</f>
        <v>3075023.33</v>
      </c>
      <c r="E10" s="143">
        <f t="shared" ref="E10:F10" si="0">E11</f>
        <v>3368716.95</v>
      </c>
      <c r="F10" s="143">
        <f t="shared" si="0"/>
        <v>3038716.95</v>
      </c>
    </row>
    <row r="11" ht="15.75" customHeight="1" spans="1:6">
      <c r="A11" s="141" t="s">
        <v>108</v>
      </c>
      <c r="B11" s="144">
        <f>B12+B13</f>
        <v>2169186.65</v>
      </c>
      <c r="C11" s="145">
        <v>2670643.64</v>
      </c>
      <c r="D11" s="145">
        <f>D12+D13</f>
        <v>3075023.33</v>
      </c>
      <c r="E11" s="145">
        <f>E12+E13</f>
        <v>3368716.95</v>
      </c>
      <c r="F11" s="145">
        <f>F12+F13</f>
        <v>3038716.95</v>
      </c>
    </row>
    <row r="12" spans="1:6">
      <c r="A12" s="300" t="s">
        <v>109</v>
      </c>
      <c r="B12" s="147">
        <v>2032824.65</v>
      </c>
      <c r="C12" s="148">
        <v>2553043.64</v>
      </c>
      <c r="D12" s="145">
        <v>2942395.15</v>
      </c>
      <c r="E12" s="145">
        <v>3236088.77</v>
      </c>
      <c r="F12" s="145">
        <v>2906088.77</v>
      </c>
    </row>
    <row r="13" spans="1:6">
      <c r="A13" s="141" t="s">
        <v>110</v>
      </c>
      <c r="B13" s="144">
        <v>136362</v>
      </c>
      <c r="C13" s="149">
        <v>117600</v>
      </c>
      <c r="D13" s="145">
        <v>132628.18</v>
      </c>
      <c r="E13" s="145">
        <v>132628.18</v>
      </c>
      <c r="F13" s="145">
        <v>132628.18</v>
      </c>
    </row>
  </sheetData>
  <mergeCells count="4">
    <mergeCell ref="A1:F1"/>
    <mergeCell ref="A3:F3"/>
    <mergeCell ref="A5:F5"/>
    <mergeCell ref="A7:F7"/>
  </mergeCells>
  <pageMargins left="0.7" right="0.7" top="0.75" bottom="0.75" header="0.3" footer="0.3"/>
  <pageSetup paperSize="9" scale="92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92"/>
  <sheetViews>
    <sheetView zoomScale="120" zoomScaleNormal="120" topLeftCell="A93" workbookViewId="0">
      <selection activeCell="D164" sqref="D164"/>
    </sheetView>
  </sheetViews>
  <sheetFormatPr defaultColWidth="9" defaultRowHeight="15"/>
  <cols>
    <col min="1" max="1" width="7.42857142857143" customWidth="1"/>
    <col min="2" max="2" width="8.42857142857143" customWidth="1"/>
    <col min="3" max="3" width="15.7142857142857" customWidth="1"/>
    <col min="4" max="4" width="37.2857142857143" customWidth="1"/>
    <col min="5" max="9" width="20.7142857142857" customWidth="1"/>
    <col min="13" max="13" width="9.42857142857143" customWidth="1"/>
  </cols>
  <sheetData>
    <row r="1" ht="42" customHeight="1" spans="1:9">
      <c r="A1" s="8" t="s">
        <v>0</v>
      </c>
      <c r="B1" s="8"/>
      <c r="C1" s="8"/>
      <c r="D1" s="8"/>
      <c r="E1" s="8"/>
      <c r="F1" s="8"/>
      <c r="G1" s="8"/>
      <c r="H1" s="8"/>
      <c r="I1" s="8"/>
    </row>
    <row r="2" ht="18" spans="1:9">
      <c r="A2" s="9"/>
      <c r="B2" s="9"/>
      <c r="C2" s="9"/>
      <c r="D2" s="9"/>
      <c r="E2" s="9"/>
      <c r="F2" s="9"/>
      <c r="G2" s="9"/>
      <c r="H2" s="10"/>
      <c r="I2" s="10"/>
    </row>
    <row r="3" ht="18" customHeight="1" spans="1:9">
      <c r="A3" s="8" t="s">
        <v>111</v>
      </c>
      <c r="B3" s="11"/>
      <c r="C3" s="11"/>
      <c r="D3" s="11"/>
      <c r="E3" s="11"/>
      <c r="F3" s="11"/>
      <c r="G3" s="11"/>
      <c r="H3" s="11"/>
      <c r="I3" s="11"/>
    </row>
    <row r="4" ht="18" spans="1:9">
      <c r="A4" s="9"/>
      <c r="B4" s="9"/>
      <c r="C4" s="12" t="s">
        <v>3</v>
      </c>
      <c r="D4" s="9"/>
      <c r="E4" s="13">
        <f>E6+E117</f>
        <v>2590450.83</v>
      </c>
      <c r="F4" s="14">
        <f>F6+F117</f>
        <v>2679993.64</v>
      </c>
      <c r="G4" s="14">
        <f>G6+G117</f>
        <v>3075023.33</v>
      </c>
      <c r="H4" s="14">
        <f>H6+H117</f>
        <v>3368716.95</v>
      </c>
      <c r="I4" s="14">
        <f>I6+I117</f>
        <v>3038716.95</v>
      </c>
    </row>
    <row r="5" ht="25.5" spans="1:9">
      <c r="A5" s="15" t="s">
        <v>112</v>
      </c>
      <c r="B5" s="16"/>
      <c r="C5" s="17"/>
      <c r="D5" s="18" t="s">
        <v>113</v>
      </c>
      <c r="E5" s="18" t="s">
        <v>37</v>
      </c>
      <c r="F5" s="19" t="s">
        <v>38</v>
      </c>
      <c r="G5" s="19" t="s">
        <v>39</v>
      </c>
      <c r="H5" s="19" t="s">
        <v>40</v>
      </c>
      <c r="I5" s="19" t="s">
        <v>41</v>
      </c>
    </row>
    <row r="6" ht="37.15" customHeight="1" spans="1:9">
      <c r="A6" s="20" t="s">
        <v>114</v>
      </c>
      <c r="B6" s="21"/>
      <c r="C6" s="22"/>
      <c r="D6" s="22" t="s">
        <v>115</v>
      </c>
      <c r="E6" s="23">
        <f>E7+E11+E15+E22+E41+E58+E92+E99</f>
        <v>2235967.75</v>
      </c>
      <c r="F6" s="24">
        <f>F7+F11+F15+F22+F29+F41+F58+F99+F114</f>
        <v>2378043.64</v>
      </c>
      <c r="G6" s="24">
        <f>G7+G11+G15+G22+G29+G33+G37+G41+G58+G92+G99+G114</f>
        <v>2688023.33</v>
      </c>
      <c r="H6" s="24">
        <f>H7+H11+H15+H22+H29+H33+H37+H41+H58+H92+H99+H114</f>
        <v>2981716.95</v>
      </c>
      <c r="I6" s="24">
        <f>I7+I11+I15+I22+I29+I33+I37+I41+I58+I92+I99+I114</f>
        <v>2651716.95</v>
      </c>
    </row>
    <row r="7" ht="24.95" customHeight="1" spans="1:9">
      <c r="A7" s="25" t="s">
        <v>116</v>
      </c>
      <c r="B7" s="26"/>
      <c r="C7" s="27"/>
      <c r="D7" s="27" t="s">
        <v>117</v>
      </c>
      <c r="E7" s="28">
        <f>E8</f>
        <v>125840.8</v>
      </c>
      <c r="F7" s="29">
        <f>F9</f>
        <v>74144</v>
      </c>
      <c r="G7" s="29">
        <f>G9</f>
        <v>90136</v>
      </c>
      <c r="H7" s="29">
        <f t="shared" ref="H7:I7" si="0">H9</f>
        <v>90000</v>
      </c>
      <c r="I7" s="29">
        <f t="shared" si="0"/>
        <v>90000</v>
      </c>
    </row>
    <row r="8" s="1" customFormat="1" ht="24.95" customHeight="1" spans="1:9">
      <c r="A8" s="30" t="s">
        <v>118</v>
      </c>
      <c r="B8" s="31"/>
      <c r="C8" s="32"/>
      <c r="D8" s="32" t="s">
        <v>57</v>
      </c>
      <c r="E8" s="33">
        <f>E9</f>
        <v>125840.8</v>
      </c>
      <c r="F8" s="34">
        <f>F9</f>
        <v>74144</v>
      </c>
      <c r="G8" s="34">
        <f>G9</f>
        <v>90136</v>
      </c>
      <c r="H8" s="34">
        <f t="shared" ref="H8:I8" si="1">H9</f>
        <v>90000</v>
      </c>
      <c r="I8" s="34">
        <f t="shared" si="1"/>
        <v>90000</v>
      </c>
    </row>
    <row r="9" ht="24.95" customHeight="1" spans="1:9">
      <c r="A9" s="35">
        <v>3</v>
      </c>
      <c r="B9" s="36"/>
      <c r="C9" s="37"/>
      <c r="D9" s="37" t="s">
        <v>71</v>
      </c>
      <c r="E9" s="38">
        <f>E10</f>
        <v>125840.8</v>
      </c>
      <c r="F9" s="39">
        <v>74144</v>
      </c>
      <c r="G9" s="39">
        <f>G10</f>
        <v>90136</v>
      </c>
      <c r="H9" s="39">
        <f>H10</f>
        <v>90000</v>
      </c>
      <c r="I9" s="39">
        <f>I10</f>
        <v>90000</v>
      </c>
    </row>
    <row r="10" ht="24.95" customHeight="1" spans="1:9">
      <c r="A10" s="40">
        <v>32</v>
      </c>
      <c r="B10" s="41"/>
      <c r="C10" s="42"/>
      <c r="D10" s="37" t="s">
        <v>75</v>
      </c>
      <c r="E10" s="38">
        <v>125840.8</v>
      </c>
      <c r="F10" s="39">
        <v>74144</v>
      </c>
      <c r="G10" s="39">
        <v>90136</v>
      </c>
      <c r="H10" s="39">
        <v>90000</v>
      </c>
      <c r="I10" s="94">
        <v>90000</v>
      </c>
    </row>
    <row r="11" ht="24.95" customHeight="1" spans="1:9">
      <c r="A11" s="25" t="s">
        <v>119</v>
      </c>
      <c r="B11" s="26"/>
      <c r="C11" s="27"/>
      <c r="D11" s="27" t="s">
        <v>120</v>
      </c>
      <c r="E11" s="28">
        <f>E12</f>
        <v>219.44</v>
      </c>
      <c r="F11" s="29">
        <f>F13</f>
        <v>50</v>
      </c>
      <c r="G11" s="29">
        <f>G13</f>
        <v>50</v>
      </c>
      <c r="H11" s="29">
        <f t="shared" ref="H11:I11" si="2">H13</f>
        <v>50</v>
      </c>
      <c r="I11" s="29">
        <f t="shared" si="2"/>
        <v>50</v>
      </c>
    </row>
    <row r="12" s="2" customFormat="1" ht="24.95" customHeight="1" spans="1:9">
      <c r="A12" s="30" t="s">
        <v>118</v>
      </c>
      <c r="B12" s="31"/>
      <c r="C12" s="32"/>
      <c r="D12" s="32" t="s">
        <v>57</v>
      </c>
      <c r="E12" s="33">
        <f>E13</f>
        <v>219.44</v>
      </c>
      <c r="F12" s="34">
        <f>F13</f>
        <v>50</v>
      </c>
      <c r="G12" s="34">
        <f>G13</f>
        <v>50</v>
      </c>
      <c r="H12" s="34">
        <f t="shared" ref="H12:I12" si="3">H13</f>
        <v>50</v>
      </c>
      <c r="I12" s="34">
        <f t="shared" si="3"/>
        <v>50</v>
      </c>
    </row>
    <row r="13" ht="24.95" customHeight="1" spans="1:9">
      <c r="A13" s="35">
        <v>3</v>
      </c>
      <c r="B13" s="36"/>
      <c r="C13" s="37"/>
      <c r="D13" s="37" t="s">
        <v>71</v>
      </c>
      <c r="E13" s="38">
        <f>E14</f>
        <v>219.44</v>
      </c>
      <c r="F13" s="39">
        <v>50</v>
      </c>
      <c r="G13" s="39">
        <f>G14</f>
        <v>50</v>
      </c>
      <c r="H13" s="39">
        <f>H14</f>
        <v>50</v>
      </c>
      <c r="I13" s="39">
        <f>I14</f>
        <v>50</v>
      </c>
    </row>
    <row r="14" ht="24.95" customHeight="1" spans="1:9">
      <c r="A14" s="40">
        <v>34</v>
      </c>
      <c r="B14" s="41"/>
      <c r="C14" s="42"/>
      <c r="D14" s="37" t="s">
        <v>120</v>
      </c>
      <c r="E14" s="38">
        <v>219.44</v>
      </c>
      <c r="F14" s="39">
        <v>50</v>
      </c>
      <c r="G14" s="39">
        <v>50</v>
      </c>
      <c r="H14" s="39">
        <v>50</v>
      </c>
      <c r="I14" s="94">
        <v>50</v>
      </c>
    </row>
    <row r="15" ht="24.95" customHeight="1" spans="1:9">
      <c r="A15" s="25" t="s">
        <v>121</v>
      </c>
      <c r="B15" s="26"/>
      <c r="C15" s="27"/>
      <c r="D15" s="27" t="s">
        <v>122</v>
      </c>
      <c r="E15" s="28">
        <f>E16</f>
        <v>5947</v>
      </c>
      <c r="F15" s="29">
        <f>F17</f>
        <v>12000</v>
      </c>
      <c r="G15" s="29">
        <f>G16+G19</f>
        <v>14500</v>
      </c>
      <c r="H15" s="29">
        <f>H16+H19</f>
        <v>24000</v>
      </c>
      <c r="I15" s="29">
        <f>I16+I19</f>
        <v>24000</v>
      </c>
    </row>
    <row r="16" s="2" customFormat="1" ht="24.95" customHeight="1" spans="1:9">
      <c r="A16" s="30" t="s">
        <v>118</v>
      </c>
      <c r="B16" s="31"/>
      <c r="C16" s="32"/>
      <c r="D16" s="32" t="s">
        <v>57</v>
      </c>
      <c r="E16" s="33">
        <f>E17</f>
        <v>5947</v>
      </c>
      <c r="F16" s="34">
        <f>F17</f>
        <v>12000</v>
      </c>
      <c r="G16" s="34">
        <f>G17</f>
        <v>14500</v>
      </c>
      <c r="H16" s="34">
        <f t="shared" ref="H16:I16" si="4">H17</f>
        <v>18500</v>
      </c>
      <c r="I16" s="34">
        <f t="shared" si="4"/>
        <v>18500</v>
      </c>
    </row>
    <row r="17" ht="24.95" customHeight="1" spans="1:9">
      <c r="A17" s="35">
        <v>4</v>
      </c>
      <c r="B17" s="36"/>
      <c r="C17" s="37"/>
      <c r="D17" s="37" t="s">
        <v>83</v>
      </c>
      <c r="E17" s="38">
        <f>E18</f>
        <v>5947</v>
      </c>
      <c r="F17" s="39">
        <f>F18</f>
        <v>12000</v>
      </c>
      <c r="G17" s="39">
        <f>G18</f>
        <v>14500</v>
      </c>
      <c r="H17" s="39">
        <f>H18</f>
        <v>18500</v>
      </c>
      <c r="I17" s="39">
        <f>I18</f>
        <v>18500</v>
      </c>
    </row>
    <row r="18" ht="24.95" customHeight="1" spans="1:9">
      <c r="A18" s="40">
        <v>42</v>
      </c>
      <c r="B18" s="41"/>
      <c r="C18" s="42"/>
      <c r="D18" s="37" t="s">
        <v>84</v>
      </c>
      <c r="E18" s="38">
        <v>5947</v>
      </c>
      <c r="F18" s="39">
        <v>12000</v>
      </c>
      <c r="G18" s="39">
        <v>14500</v>
      </c>
      <c r="H18" s="39">
        <v>18500</v>
      </c>
      <c r="I18" s="94">
        <v>18500</v>
      </c>
    </row>
    <row r="19" ht="24.95" customHeight="1" spans="1:9">
      <c r="A19" s="43" t="s">
        <v>123</v>
      </c>
      <c r="B19" s="44"/>
      <c r="C19" s="45"/>
      <c r="D19" s="45" t="s">
        <v>48</v>
      </c>
      <c r="E19" s="46">
        <v>0</v>
      </c>
      <c r="F19" s="47">
        <v>0</v>
      </c>
      <c r="G19" s="47">
        <v>0</v>
      </c>
      <c r="H19" s="47">
        <f>H20</f>
        <v>5500</v>
      </c>
      <c r="I19" s="95">
        <f>I20</f>
        <v>5500</v>
      </c>
    </row>
    <row r="20" ht="24.95" customHeight="1" spans="1:9">
      <c r="A20" s="40">
        <v>4</v>
      </c>
      <c r="B20" s="41"/>
      <c r="C20" s="42"/>
      <c r="D20" s="37" t="s">
        <v>83</v>
      </c>
      <c r="E20" s="38">
        <v>0</v>
      </c>
      <c r="F20" s="39">
        <v>0</v>
      </c>
      <c r="G20" s="39">
        <v>0</v>
      </c>
      <c r="H20" s="39">
        <f>H21</f>
        <v>5500</v>
      </c>
      <c r="I20" s="94">
        <f>I21</f>
        <v>5500</v>
      </c>
    </row>
    <row r="21" ht="24.95" customHeight="1" spans="1:9">
      <c r="A21" s="40">
        <v>42</v>
      </c>
      <c r="B21" s="41"/>
      <c r="C21" s="42"/>
      <c r="D21" s="37" t="s">
        <v>84</v>
      </c>
      <c r="E21" s="38">
        <v>0</v>
      </c>
      <c r="F21" s="39">
        <v>0</v>
      </c>
      <c r="G21" s="39">
        <v>0</v>
      </c>
      <c r="H21" s="39">
        <v>5500</v>
      </c>
      <c r="I21" s="94">
        <v>5500</v>
      </c>
    </row>
    <row r="22" ht="24.95" customHeight="1" spans="1:9">
      <c r="A22" s="25" t="s">
        <v>124</v>
      </c>
      <c r="B22" s="26"/>
      <c r="C22" s="27"/>
      <c r="D22" s="27" t="s">
        <v>125</v>
      </c>
      <c r="E22" s="28">
        <f>E23</f>
        <v>15000</v>
      </c>
      <c r="F22" s="29">
        <f>F24</f>
        <v>21000</v>
      </c>
      <c r="G22" s="29">
        <f>G23+G26</f>
        <v>11000</v>
      </c>
      <c r="H22" s="29">
        <f>H23+H26</f>
        <v>24000</v>
      </c>
      <c r="I22" s="29">
        <f>I23+I26</f>
        <v>24000</v>
      </c>
    </row>
    <row r="23" s="2" customFormat="1" ht="24.95" customHeight="1" spans="1:9">
      <c r="A23" s="30" t="s">
        <v>118</v>
      </c>
      <c r="B23" s="31"/>
      <c r="C23" s="32"/>
      <c r="D23" s="32" t="s">
        <v>57</v>
      </c>
      <c r="E23" s="33">
        <f>E24</f>
        <v>15000</v>
      </c>
      <c r="F23" s="34">
        <f>F24</f>
        <v>21000</v>
      </c>
      <c r="G23" s="34">
        <f>G24</f>
        <v>0</v>
      </c>
      <c r="H23" s="34">
        <f t="shared" ref="H23:I23" si="5">H24</f>
        <v>0</v>
      </c>
      <c r="I23" s="34">
        <f t="shared" si="5"/>
        <v>0</v>
      </c>
    </row>
    <row r="24" ht="24.95" customHeight="1" spans="1:9">
      <c r="A24" s="35">
        <v>4</v>
      </c>
      <c r="B24" s="36"/>
      <c r="C24" s="37"/>
      <c r="D24" s="37" t="s">
        <v>83</v>
      </c>
      <c r="E24" s="38">
        <f>E25</f>
        <v>15000</v>
      </c>
      <c r="F24" s="39">
        <f>F25</f>
        <v>21000</v>
      </c>
      <c r="G24" s="39">
        <f>G25</f>
        <v>0</v>
      </c>
      <c r="H24" s="39">
        <v>0</v>
      </c>
      <c r="I24" s="39">
        <v>0</v>
      </c>
    </row>
    <row r="25" ht="24.95" customHeight="1" spans="1:9">
      <c r="A25" s="40">
        <v>45</v>
      </c>
      <c r="B25" s="41"/>
      <c r="C25" s="42"/>
      <c r="D25" s="48" t="s">
        <v>85</v>
      </c>
      <c r="E25" s="49">
        <v>15000</v>
      </c>
      <c r="F25" s="39">
        <v>21000</v>
      </c>
      <c r="G25" s="39">
        <v>0</v>
      </c>
      <c r="H25" s="39">
        <v>0</v>
      </c>
      <c r="I25" s="94">
        <v>0</v>
      </c>
    </row>
    <row r="26" customFormat="1" ht="24.95" customHeight="1" spans="1:9">
      <c r="A26" s="43" t="s">
        <v>123</v>
      </c>
      <c r="B26" s="44"/>
      <c r="C26" s="45"/>
      <c r="D26" s="50" t="s">
        <v>48</v>
      </c>
      <c r="E26" s="51">
        <v>0</v>
      </c>
      <c r="F26" s="47">
        <v>0</v>
      </c>
      <c r="G26" s="47">
        <f>G27</f>
        <v>11000</v>
      </c>
      <c r="H26" s="47">
        <f>H27</f>
        <v>24000</v>
      </c>
      <c r="I26" s="95">
        <f>I27</f>
        <v>24000</v>
      </c>
    </row>
    <row r="27" customFormat="1" ht="24.95" customHeight="1" spans="1:9">
      <c r="A27" s="40">
        <v>4</v>
      </c>
      <c r="B27" s="41"/>
      <c r="C27" s="42"/>
      <c r="D27" s="52" t="s">
        <v>83</v>
      </c>
      <c r="E27" s="53">
        <v>0</v>
      </c>
      <c r="F27" s="39">
        <v>0</v>
      </c>
      <c r="G27" s="39">
        <f>G28</f>
        <v>11000</v>
      </c>
      <c r="H27" s="39">
        <f>H28</f>
        <v>24000</v>
      </c>
      <c r="I27" s="94">
        <f>I28</f>
        <v>24000</v>
      </c>
    </row>
    <row r="28" customFormat="1" ht="24.95" customHeight="1" spans="1:9">
      <c r="A28" s="40">
        <v>45</v>
      </c>
      <c r="B28" s="41"/>
      <c r="C28" s="42"/>
      <c r="D28" s="52" t="s">
        <v>85</v>
      </c>
      <c r="E28" s="53">
        <v>0</v>
      </c>
      <c r="F28" s="39">
        <v>0</v>
      </c>
      <c r="G28" s="39">
        <v>11000</v>
      </c>
      <c r="H28" s="39">
        <v>24000</v>
      </c>
      <c r="I28" s="94">
        <v>24000</v>
      </c>
    </row>
    <row r="29" s="3" customFormat="1" ht="24.95" customHeight="1" spans="1:9">
      <c r="A29" s="54" t="s">
        <v>126</v>
      </c>
      <c r="B29" s="55"/>
      <c r="C29" s="56"/>
      <c r="D29" s="57" t="s">
        <v>127</v>
      </c>
      <c r="E29" s="58">
        <v>0</v>
      </c>
      <c r="F29" s="59">
        <f>F30</f>
        <v>64425</v>
      </c>
      <c r="G29" s="59">
        <f>G30</f>
        <v>76400</v>
      </c>
      <c r="H29" s="59">
        <f>H30</f>
        <v>70000</v>
      </c>
      <c r="I29" s="96">
        <f>I30</f>
        <v>70000</v>
      </c>
    </row>
    <row r="30" ht="24.95" customHeight="1" spans="1:9">
      <c r="A30" s="60" t="s">
        <v>118</v>
      </c>
      <c r="B30" s="61"/>
      <c r="C30" s="62"/>
      <c r="D30" s="63" t="s">
        <v>57</v>
      </c>
      <c r="E30" s="64">
        <v>0</v>
      </c>
      <c r="F30" s="65">
        <f>F31</f>
        <v>64425</v>
      </c>
      <c r="G30" s="65">
        <f t="shared" ref="G29:I30" si="6">G31</f>
        <v>76400</v>
      </c>
      <c r="H30" s="65">
        <f t="shared" si="6"/>
        <v>70000</v>
      </c>
      <c r="I30" s="97">
        <f t="shared" si="6"/>
        <v>70000</v>
      </c>
    </row>
    <row r="31" ht="24.95" customHeight="1" spans="1:9">
      <c r="A31" s="66">
        <v>3</v>
      </c>
      <c r="B31" s="67"/>
      <c r="C31" s="68"/>
      <c r="D31" s="52" t="s">
        <v>71</v>
      </c>
      <c r="E31" s="53">
        <v>0</v>
      </c>
      <c r="F31" s="39">
        <f>F32</f>
        <v>64425</v>
      </c>
      <c r="G31" s="39">
        <f>G32</f>
        <v>76400</v>
      </c>
      <c r="H31" s="39">
        <f>H32</f>
        <v>70000</v>
      </c>
      <c r="I31" s="94">
        <f>I32</f>
        <v>70000</v>
      </c>
    </row>
    <row r="32" ht="24.95" customHeight="1" spans="1:9">
      <c r="A32" s="35">
        <v>32</v>
      </c>
      <c r="B32" s="36"/>
      <c r="C32" s="37"/>
      <c r="D32" s="52" t="s">
        <v>75</v>
      </c>
      <c r="E32" s="53">
        <v>0</v>
      </c>
      <c r="F32" s="39">
        <v>64425</v>
      </c>
      <c r="G32" s="39">
        <v>76400</v>
      </c>
      <c r="H32" s="39">
        <v>70000</v>
      </c>
      <c r="I32" s="94">
        <v>70000</v>
      </c>
    </row>
    <row r="33" s="4" customFormat="1" ht="24.95" customHeight="1" spans="1:15">
      <c r="A33" s="69" t="s">
        <v>128</v>
      </c>
      <c r="B33" s="70"/>
      <c r="C33" s="71"/>
      <c r="D33" s="72" t="s">
        <v>129</v>
      </c>
      <c r="E33" s="73">
        <v>0</v>
      </c>
      <c r="F33" s="74">
        <v>0</v>
      </c>
      <c r="G33" s="74">
        <v>0</v>
      </c>
      <c r="H33" s="74">
        <v>0</v>
      </c>
      <c r="I33" s="98">
        <f>I34</f>
        <v>10000</v>
      </c>
      <c r="J33" s="99"/>
      <c r="K33" s="99"/>
      <c r="L33" s="99"/>
      <c r="M33" s="99"/>
      <c r="N33" s="99"/>
      <c r="O33" s="99"/>
    </row>
    <row r="34" ht="24.95" customHeight="1" spans="1:9">
      <c r="A34" s="43" t="s">
        <v>118</v>
      </c>
      <c r="B34" s="44"/>
      <c r="C34" s="45"/>
      <c r="D34" s="50" t="s">
        <v>57</v>
      </c>
      <c r="E34" s="51">
        <v>0</v>
      </c>
      <c r="F34" s="47">
        <v>0</v>
      </c>
      <c r="G34" s="47">
        <v>0</v>
      </c>
      <c r="H34" s="47">
        <v>0</v>
      </c>
      <c r="I34" s="95">
        <f>+I36</f>
        <v>10000</v>
      </c>
    </row>
    <row r="35" ht="24.95" customHeight="1" spans="1:9">
      <c r="A35" s="35">
        <v>4</v>
      </c>
      <c r="B35" s="36"/>
      <c r="C35" s="75"/>
      <c r="D35" s="52" t="s">
        <v>83</v>
      </c>
      <c r="E35" s="53">
        <v>0</v>
      </c>
      <c r="F35" s="39">
        <v>0</v>
      </c>
      <c r="G35" s="39">
        <v>0</v>
      </c>
      <c r="H35" s="39">
        <v>0</v>
      </c>
      <c r="I35" s="94">
        <f>I36</f>
        <v>10000</v>
      </c>
    </row>
    <row r="36" ht="24.95" customHeight="1" spans="1:9">
      <c r="A36" s="76">
        <v>42</v>
      </c>
      <c r="B36" s="36"/>
      <c r="C36" s="37"/>
      <c r="D36" s="52" t="s">
        <v>84</v>
      </c>
      <c r="E36" s="53">
        <v>0</v>
      </c>
      <c r="F36" s="39">
        <v>0</v>
      </c>
      <c r="G36" s="39">
        <v>0</v>
      </c>
      <c r="H36" s="39">
        <v>0</v>
      </c>
      <c r="I36" s="94">
        <v>10000</v>
      </c>
    </row>
    <row r="37" ht="24.95" customHeight="1" spans="1:9">
      <c r="A37" s="77" t="s">
        <v>130</v>
      </c>
      <c r="B37" s="78"/>
      <c r="C37" s="79"/>
      <c r="D37" s="80" t="s">
        <v>131</v>
      </c>
      <c r="E37" s="81">
        <v>0</v>
      </c>
      <c r="F37" s="82">
        <v>0</v>
      </c>
      <c r="G37" s="82">
        <f>G38</f>
        <v>100000</v>
      </c>
      <c r="H37" s="82">
        <f>H38</f>
        <v>400000</v>
      </c>
      <c r="I37" s="100">
        <f>I38</f>
        <v>60000</v>
      </c>
    </row>
    <row r="38" ht="24.95" customHeight="1" spans="1:9">
      <c r="A38" s="43" t="s">
        <v>118</v>
      </c>
      <c r="B38" s="44"/>
      <c r="C38" s="45"/>
      <c r="D38" s="50" t="s">
        <v>57</v>
      </c>
      <c r="E38" s="51">
        <v>0</v>
      </c>
      <c r="F38" s="47">
        <v>0</v>
      </c>
      <c r="G38" s="47">
        <f>G39</f>
        <v>100000</v>
      </c>
      <c r="H38" s="47">
        <f>H39</f>
        <v>400000</v>
      </c>
      <c r="I38" s="95">
        <f>I39</f>
        <v>60000</v>
      </c>
    </row>
    <row r="39" ht="24.95" customHeight="1" spans="1:9">
      <c r="A39" s="35">
        <v>4</v>
      </c>
      <c r="B39" s="36"/>
      <c r="C39" s="37"/>
      <c r="D39" s="52" t="s">
        <v>83</v>
      </c>
      <c r="E39" s="53">
        <v>0</v>
      </c>
      <c r="F39" s="39">
        <v>0</v>
      </c>
      <c r="G39" s="39">
        <f>G40</f>
        <v>100000</v>
      </c>
      <c r="H39" s="39">
        <f>H40</f>
        <v>400000</v>
      </c>
      <c r="I39" s="94">
        <f>I40</f>
        <v>60000</v>
      </c>
    </row>
    <row r="40" ht="24.95" customHeight="1" spans="1:9">
      <c r="A40" s="76">
        <v>45</v>
      </c>
      <c r="B40" s="36"/>
      <c r="C40" s="37"/>
      <c r="D40" s="52" t="s">
        <v>125</v>
      </c>
      <c r="E40" s="53">
        <v>0</v>
      </c>
      <c r="F40" s="39">
        <v>0</v>
      </c>
      <c r="G40" s="39">
        <v>100000</v>
      </c>
      <c r="H40" s="39">
        <v>400000</v>
      </c>
      <c r="I40" s="94">
        <v>60000</v>
      </c>
    </row>
    <row r="41" ht="32.45" customHeight="1" spans="1:9">
      <c r="A41" s="25" t="s">
        <v>132</v>
      </c>
      <c r="B41" s="26"/>
      <c r="C41" s="27"/>
      <c r="D41" s="27" t="s">
        <v>133</v>
      </c>
      <c r="E41" s="83">
        <f>E42+E45+E48+E51</f>
        <v>1962312.62</v>
      </c>
      <c r="F41" s="29">
        <f>F42+F45+F48+F51+F55</f>
        <v>1914903.79</v>
      </c>
      <c r="G41" s="29">
        <f>G42+G45+G48+G51+G55</f>
        <v>2081068.54</v>
      </c>
      <c r="H41" s="29">
        <f>H42+H45+H48+H51+H55</f>
        <v>2081068.54</v>
      </c>
      <c r="I41" s="29">
        <f>I42+I45+I48+I51+I55</f>
        <v>2081068.54</v>
      </c>
    </row>
    <row r="42" s="2" customFormat="1" ht="24.95" customHeight="1" spans="1:9">
      <c r="A42" s="30" t="s">
        <v>134</v>
      </c>
      <c r="B42" s="31"/>
      <c r="C42" s="32"/>
      <c r="D42" s="32" t="s">
        <v>67</v>
      </c>
      <c r="E42" s="84">
        <v>0</v>
      </c>
      <c r="F42" s="34">
        <f>F43</f>
        <v>0</v>
      </c>
      <c r="G42" s="34">
        <f>G43</f>
        <v>0</v>
      </c>
      <c r="H42" s="34">
        <v>0</v>
      </c>
      <c r="I42" s="34">
        <f t="shared" ref="H42:I43" si="7">I43</f>
        <v>0</v>
      </c>
    </row>
    <row r="43" ht="24.95" customHeight="1" spans="1:9">
      <c r="A43" s="35">
        <v>3</v>
      </c>
      <c r="B43" s="36"/>
      <c r="C43" s="37"/>
      <c r="D43" s="37" t="s">
        <v>71</v>
      </c>
      <c r="E43" s="85">
        <v>0</v>
      </c>
      <c r="F43" s="39">
        <v>0</v>
      </c>
      <c r="G43" s="39">
        <f>G44</f>
        <v>0</v>
      </c>
      <c r="H43" s="39">
        <f t="shared" si="7"/>
        <v>0</v>
      </c>
      <c r="I43" s="39">
        <f t="shared" si="7"/>
        <v>0</v>
      </c>
    </row>
    <row r="44" ht="24.95" customHeight="1" spans="1:9">
      <c r="A44" s="40">
        <v>31</v>
      </c>
      <c r="B44" s="41"/>
      <c r="C44" s="42"/>
      <c r="D44" s="37" t="s">
        <v>135</v>
      </c>
      <c r="E44" s="85">
        <v>0</v>
      </c>
      <c r="F44" s="39">
        <v>0</v>
      </c>
      <c r="G44" s="39">
        <v>0</v>
      </c>
      <c r="H44" s="39">
        <v>0</v>
      </c>
      <c r="I44" s="94">
        <v>0</v>
      </c>
    </row>
    <row r="45" s="2" customFormat="1" ht="24.95" customHeight="1" spans="1:9">
      <c r="A45" s="30" t="s">
        <v>136</v>
      </c>
      <c r="B45" s="31"/>
      <c r="C45" s="32"/>
      <c r="D45" s="32" t="s">
        <v>73</v>
      </c>
      <c r="E45" s="84">
        <v>0</v>
      </c>
      <c r="F45" s="34">
        <f>F46</f>
        <v>0</v>
      </c>
      <c r="G45" s="34">
        <f>G46</f>
        <v>0</v>
      </c>
      <c r="H45" s="34">
        <f t="shared" ref="H45:I46" si="8">H46</f>
        <v>0</v>
      </c>
      <c r="I45" s="34">
        <f t="shared" si="8"/>
        <v>0</v>
      </c>
    </row>
    <row r="46" ht="24.95" customHeight="1" spans="1:9">
      <c r="A46" s="35">
        <v>3</v>
      </c>
      <c r="B46" s="36"/>
      <c r="C46" s="37"/>
      <c r="D46" s="37" t="s">
        <v>71</v>
      </c>
      <c r="E46" s="85">
        <v>0</v>
      </c>
      <c r="F46" s="39">
        <v>0</v>
      </c>
      <c r="G46" s="39">
        <f>G47</f>
        <v>0</v>
      </c>
      <c r="H46" s="39">
        <f t="shared" si="8"/>
        <v>0</v>
      </c>
      <c r="I46" s="39">
        <f t="shared" si="8"/>
        <v>0</v>
      </c>
    </row>
    <row r="47" ht="24.95" customHeight="1" spans="1:9">
      <c r="A47" s="40">
        <v>31</v>
      </c>
      <c r="B47" s="41"/>
      <c r="C47" s="42"/>
      <c r="D47" s="37" t="s">
        <v>135</v>
      </c>
      <c r="E47" s="85">
        <v>0</v>
      </c>
      <c r="F47" s="39">
        <v>0</v>
      </c>
      <c r="G47" s="39">
        <v>0</v>
      </c>
      <c r="H47" s="39">
        <v>0</v>
      </c>
      <c r="I47" s="94">
        <v>0</v>
      </c>
    </row>
    <row r="48" s="2" customFormat="1" ht="24.95" customHeight="1" spans="1:9">
      <c r="A48" s="30" t="s">
        <v>137</v>
      </c>
      <c r="B48" s="31"/>
      <c r="C48" s="32"/>
      <c r="D48" s="32" t="s">
        <v>138</v>
      </c>
      <c r="E48" s="86">
        <f t="shared" ref="E48:G49" si="9">E49</f>
        <v>28.66</v>
      </c>
      <c r="F48" s="34">
        <v>0</v>
      </c>
      <c r="G48" s="34">
        <f t="shared" si="9"/>
        <v>28.64</v>
      </c>
      <c r="H48" s="34">
        <f t="shared" ref="H48:I48" si="10">H49</f>
        <v>28.64</v>
      </c>
      <c r="I48" s="34">
        <f t="shared" si="10"/>
        <v>28.64</v>
      </c>
    </row>
    <row r="49" ht="24.95" customHeight="1" spans="1:9">
      <c r="A49" s="35">
        <v>3</v>
      </c>
      <c r="B49" s="36"/>
      <c r="C49" s="37"/>
      <c r="D49" s="37" t="s">
        <v>71</v>
      </c>
      <c r="E49" s="87">
        <f t="shared" si="9"/>
        <v>28.66</v>
      </c>
      <c r="F49" s="39">
        <v>0</v>
      </c>
      <c r="G49" s="39">
        <f t="shared" si="9"/>
        <v>28.64</v>
      </c>
      <c r="H49" s="39">
        <f>H50</f>
        <v>28.64</v>
      </c>
      <c r="I49" s="39">
        <f>I50</f>
        <v>28.64</v>
      </c>
    </row>
    <row r="50" ht="24.95" customHeight="1" spans="1:9">
      <c r="A50" s="40">
        <v>31</v>
      </c>
      <c r="B50" s="41"/>
      <c r="C50" s="42"/>
      <c r="D50" s="37" t="s">
        <v>72</v>
      </c>
      <c r="E50" s="87">
        <v>28.66</v>
      </c>
      <c r="F50" s="39">
        <v>0</v>
      </c>
      <c r="G50" s="39">
        <v>28.64</v>
      </c>
      <c r="H50" s="39">
        <v>28.64</v>
      </c>
      <c r="I50" s="94">
        <v>28.64</v>
      </c>
    </row>
    <row r="51" s="2" customFormat="1" ht="24.95" customHeight="1" spans="1:9">
      <c r="A51" s="30" t="s">
        <v>139</v>
      </c>
      <c r="B51" s="31"/>
      <c r="C51" s="32"/>
      <c r="D51" s="32" t="s">
        <v>140</v>
      </c>
      <c r="E51" s="33">
        <f>E52</f>
        <v>1962283.96</v>
      </c>
      <c r="F51" s="34">
        <f>F52</f>
        <v>1914903.79</v>
      </c>
      <c r="G51" s="34">
        <f>G52</f>
        <v>2081039.9</v>
      </c>
      <c r="H51" s="34">
        <f t="shared" ref="H51:I51" si="11">H52</f>
        <v>2081039.9</v>
      </c>
      <c r="I51" s="34">
        <f t="shared" si="11"/>
        <v>2081039.9</v>
      </c>
    </row>
    <row r="52" ht="24.95" customHeight="1" spans="1:9">
      <c r="A52" s="35">
        <v>3</v>
      </c>
      <c r="B52" s="36"/>
      <c r="C52" s="37"/>
      <c r="D52" s="37" t="s">
        <v>71</v>
      </c>
      <c r="E52" s="38">
        <f>E53+E54</f>
        <v>1962283.96</v>
      </c>
      <c r="F52" s="39">
        <f>F53</f>
        <v>1914903.79</v>
      </c>
      <c r="G52" s="39">
        <f>G53</f>
        <v>2081039.9</v>
      </c>
      <c r="H52" s="39">
        <f>H53</f>
        <v>2081039.9</v>
      </c>
      <c r="I52" s="39">
        <f>I53</f>
        <v>2081039.9</v>
      </c>
    </row>
    <row r="53" ht="24.95" customHeight="1" spans="1:9">
      <c r="A53" s="88">
        <v>31</v>
      </c>
      <c r="B53" s="36"/>
      <c r="C53" s="37"/>
      <c r="D53" s="37" t="s">
        <v>72</v>
      </c>
      <c r="E53" s="38">
        <v>1919948.84</v>
      </c>
      <c r="F53" s="39">
        <v>1914903.79</v>
      </c>
      <c r="G53" s="39">
        <v>2081039.9</v>
      </c>
      <c r="H53" s="39">
        <v>2081039.9</v>
      </c>
      <c r="I53" s="39">
        <v>2081039.9</v>
      </c>
    </row>
    <row r="54" ht="24.95" customHeight="1" spans="1:9">
      <c r="A54" s="40">
        <v>32</v>
      </c>
      <c r="B54" s="41"/>
      <c r="C54" s="42"/>
      <c r="D54" s="37" t="s">
        <v>75</v>
      </c>
      <c r="E54" s="38">
        <v>42335.12</v>
      </c>
      <c r="F54" s="39">
        <v>0</v>
      </c>
      <c r="G54" s="39">
        <v>0</v>
      </c>
      <c r="H54" s="39">
        <v>0</v>
      </c>
      <c r="I54" s="39">
        <v>0</v>
      </c>
    </row>
    <row r="55" s="2" customFormat="1" ht="24.95" customHeight="1" spans="1:9">
      <c r="A55" s="30" t="s">
        <v>141</v>
      </c>
      <c r="B55" s="31"/>
      <c r="C55" s="32"/>
      <c r="D55" s="32" t="s">
        <v>55</v>
      </c>
      <c r="E55" s="84">
        <v>0</v>
      </c>
      <c r="F55" s="34">
        <f>F56</f>
        <v>0</v>
      </c>
      <c r="G55" s="34">
        <f>G56</f>
        <v>0</v>
      </c>
      <c r="H55" s="34">
        <f t="shared" ref="H55:I55" si="12">H56</f>
        <v>0</v>
      </c>
      <c r="I55" s="34">
        <f t="shared" si="12"/>
        <v>0</v>
      </c>
    </row>
    <row r="56" ht="24.95" customHeight="1" spans="1:9">
      <c r="A56" s="35">
        <v>3</v>
      </c>
      <c r="B56" s="36"/>
      <c r="C56" s="37"/>
      <c r="D56" s="37" t="s">
        <v>71</v>
      </c>
      <c r="E56" s="85">
        <v>0</v>
      </c>
      <c r="F56" s="39">
        <v>0</v>
      </c>
      <c r="G56" s="39">
        <v>0</v>
      </c>
      <c r="H56" s="39">
        <v>0</v>
      </c>
      <c r="I56" s="39">
        <v>0</v>
      </c>
    </row>
    <row r="57" ht="24.95" customHeight="1" spans="1:9">
      <c r="A57" s="40">
        <v>31</v>
      </c>
      <c r="B57" s="41"/>
      <c r="C57" s="42"/>
      <c r="D57" s="37" t="s">
        <v>142</v>
      </c>
      <c r="E57" s="85">
        <v>0</v>
      </c>
      <c r="F57" s="39">
        <v>0</v>
      </c>
      <c r="G57" s="39">
        <v>0</v>
      </c>
      <c r="H57" s="39">
        <v>0</v>
      </c>
      <c r="I57" s="94">
        <v>0</v>
      </c>
    </row>
    <row r="58" ht="24.95" customHeight="1" spans="1:9">
      <c r="A58" s="25" t="s">
        <v>143</v>
      </c>
      <c r="B58" s="26"/>
      <c r="C58" s="27"/>
      <c r="D58" s="27" t="s">
        <v>144</v>
      </c>
      <c r="E58" s="89">
        <f>E59+E63+E66+E70+E73+E76+E82+E86+E89</f>
        <v>91904.23</v>
      </c>
      <c r="F58" s="29">
        <f>F59+F63+F66+F70+F73+F76+F82+F86+F89</f>
        <v>249984.28</v>
      </c>
      <c r="G58" s="29">
        <f>G59+G63+G66+G70+G76+G82+G86+G89+G73</f>
        <v>273398.57</v>
      </c>
      <c r="H58" s="29">
        <f t="shared" ref="H58:I58" si="13">H59+H63+H66+H70+H76+H82+H86+H89+H73</f>
        <v>260128.19</v>
      </c>
      <c r="I58" s="29">
        <f t="shared" si="13"/>
        <v>260128.19</v>
      </c>
    </row>
    <row r="59" s="5" customFormat="1" ht="24.95" customHeight="1" spans="1:9">
      <c r="A59" s="30" t="s">
        <v>134</v>
      </c>
      <c r="B59" s="31"/>
      <c r="C59" s="32"/>
      <c r="D59" s="32" t="s">
        <v>67</v>
      </c>
      <c r="E59" s="33">
        <f>E60</f>
        <v>1827.6</v>
      </c>
      <c r="F59" s="34">
        <f>F60</f>
        <v>3947.32</v>
      </c>
      <c r="G59" s="34">
        <f>G60</f>
        <v>4963.32</v>
      </c>
      <c r="H59" s="34">
        <f t="shared" ref="H59:I59" si="14">H60</f>
        <v>4963.32</v>
      </c>
      <c r="I59" s="34">
        <f t="shared" si="14"/>
        <v>4963.32</v>
      </c>
    </row>
    <row r="60" ht="24.95" customHeight="1" spans="1:9">
      <c r="A60" s="35">
        <v>3</v>
      </c>
      <c r="B60" s="36"/>
      <c r="C60" s="37"/>
      <c r="D60" s="37" t="s">
        <v>71</v>
      </c>
      <c r="E60" s="38">
        <f>E61+E62</f>
        <v>1827.6</v>
      </c>
      <c r="F60" s="39">
        <f>F61+F62</f>
        <v>3947.32</v>
      </c>
      <c r="G60" s="39">
        <f>G61+G62</f>
        <v>4963.32</v>
      </c>
      <c r="H60" s="39">
        <f>H61+H62</f>
        <v>4963.32</v>
      </c>
      <c r="I60" s="39">
        <f>I61+I62</f>
        <v>4963.32</v>
      </c>
    </row>
    <row r="61" ht="24.95" customHeight="1" spans="1:9">
      <c r="A61" s="40">
        <v>32</v>
      </c>
      <c r="B61" s="41"/>
      <c r="C61" s="42"/>
      <c r="D61" s="37" t="s">
        <v>145</v>
      </c>
      <c r="E61" s="38">
        <v>1827.6</v>
      </c>
      <c r="F61" s="39">
        <v>3947.32</v>
      </c>
      <c r="G61" s="39">
        <v>4963.32</v>
      </c>
      <c r="H61" s="39">
        <v>4963.32</v>
      </c>
      <c r="I61" s="94">
        <v>4963.32</v>
      </c>
    </row>
    <row r="62" ht="36.75" customHeight="1" spans="1:9">
      <c r="A62" s="40">
        <v>37</v>
      </c>
      <c r="B62" s="41"/>
      <c r="C62" s="42"/>
      <c r="D62" s="301" t="s">
        <v>146</v>
      </c>
      <c r="E62" s="91">
        <v>0</v>
      </c>
      <c r="F62" s="39">
        <v>0</v>
      </c>
      <c r="G62" s="39">
        <v>0</v>
      </c>
      <c r="H62" s="39">
        <v>0</v>
      </c>
      <c r="I62" s="94">
        <v>0</v>
      </c>
    </row>
    <row r="63" s="5" customFormat="1" ht="24.95" customHeight="1" spans="1:9">
      <c r="A63" s="30" t="s">
        <v>136</v>
      </c>
      <c r="B63" s="31"/>
      <c r="C63" s="32"/>
      <c r="D63" s="32" t="s">
        <v>73</v>
      </c>
      <c r="E63" s="92">
        <f>E64+E65</f>
        <v>4118.17</v>
      </c>
      <c r="F63" s="34">
        <f>F64</f>
        <v>3000</v>
      </c>
      <c r="G63" s="34">
        <f>G64+G65</f>
        <v>3000</v>
      </c>
      <c r="H63" s="34">
        <f>H65+H64</f>
        <v>0</v>
      </c>
      <c r="I63" s="34">
        <f>I65+I64</f>
        <v>0</v>
      </c>
    </row>
    <row r="64" s="5" customFormat="1" ht="24.95" customHeight="1" spans="1:9">
      <c r="A64" s="40">
        <v>32</v>
      </c>
      <c r="B64" s="41"/>
      <c r="C64" s="42"/>
      <c r="D64" s="37" t="s">
        <v>75</v>
      </c>
      <c r="E64" s="38">
        <v>4063.28</v>
      </c>
      <c r="F64" s="93">
        <v>3000</v>
      </c>
      <c r="G64" s="93">
        <v>3000</v>
      </c>
      <c r="H64" s="93">
        <v>0</v>
      </c>
      <c r="I64" s="93">
        <v>0</v>
      </c>
    </row>
    <row r="65" ht="27.75" customHeight="1" spans="1:9">
      <c r="A65" s="40">
        <v>37</v>
      </c>
      <c r="B65" s="41"/>
      <c r="C65" s="42"/>
      <c r="D65" s="301" t="s">
        <v>81</v>
      </c>
      <c r="E65" s="101">
        <v>54.89</v>
      </c>
      <c r="F65" s="39">
        <v>0</v>
      </c>
      <c r="G65" s="39">
        <v>0</v>
      </c>
      <c r="H65" s="39">
        <v>0</v>
      </c>
      <c r="I65" s="94">
        <v>0</v>
      </c>
    </row>
    <row r="66" s="5" customFormat="1" ht="24.95" customHeight="1" spans="1:9">
      <c r="A66" s="30" t="s">
        <v>137</v>
      </c>
      <c r="B66" s="31"/>
      <c r="C66" s="32"/>
      <c r="D66" s="32" t="s">
        <v>138</v>
      </c>
      <c r="E66" s="92">
        <f>E67</f>
        <v>36792.04</v>
      </c>
      <c r="F66" s="34">
        <f>F67</f>
        <v>44838.2</v>
      </c>
      <c r="G66" s="34">
        <f>G67</f>
        <v>54683.5</v>
      </c>
      <c r="H66" s="34">
        <f t="shared" ref="H66:I66" si="15">H67</f>
        <v>54683.5</v>
      </c>
      <c r="I66" s="34">
        <f t="shared" si="15"/>
        <v>54683.5</v>
      </c>
    </row>
    <row r="67" ht="24.95" customHeight="1" spans="1:9">
      <c r="A67" s="35">
        <v>3</v>
      </c>
      <c r="B67" s="36"/>
      <c r="C67" s="37"/>
      <c r="D67" s="37" t="s">
        <v>71</v>
      </c>
      <c r="E67" s="38">
        <f>E68+E69</f>
        <v>36792.04</v>
      </c>
      <c r="F67" s="39">
        <f>F68</f>
        <v>44838.2</v>
      </c>
      <c r="G67" s="39">
        <f>G68</f>
        <v>54683.5</v>
      </c>
      <c r="H67" s="39">
        <f>H68+H69</f>
        <v>54683.5</v>
      </c>
      <c r="I67" s="39">
        <f>I68+I69</f>
        <v>54683.5</v>
      </c>
    </row>
    <row r="68" ht="24.95" customHeight="1" spans="1:9">
      <c r="A68" s="40">
        <v>32</v>
      </c>
      <c r="B68" s="41"/>
      <c r="C68" s="42"/>
      <c r="D68" s="37" t="s">
        <v>75</v>
      </c>
      <c r="E68" s="38">
        <v>36792.04</v>
      </c>
      <c r="F68" s="39">
        <v>44838.2</v>
      </c>
      <c r="G68" s="39">
        <v>54683.5</v>
      </c>
      <c r="H68" s="39">
        <v>54683.5</v>
      </c>
      <c r="I68" s="94">
        <v>54683.5</v>
      </c>
    </row>
    <row r="69" ht="24.95" customHeight="1" spans="1:9">
      <c r="A69" s="40">
        <v>37</v>
      </c>
      <c r="B69" s="41"/>
      <c r="C69" s="42"/>
      <c r="D69" s="301" t="s">
        <v>81</v>
      </c>
      <c r="E69" s="101">
        <v>0</v>
      </c>
      <c r="F69" s="39">
        <v>0</v>
      </c>
      <c r="G69" s="39">
        <v>0</v>
      </c>
      <c r="H69" s="39">
        <v>0</v>
      </c>
      <c r="I69" s="94">
        <v>0</v>
      </c>
    </row>
    <row r="70" s="5" customFormat="1" ht="24.95" customHeight="1" spans="1:9">
      <c r="A70" s="30" t="s">
        <v>147</v>
      </c>
      <c r="B70" s="31"/>
      <c r="C70" s="32"/>
      <c r="D70" s="32" t="s">
        <v>76</v>
      </c>
      <c r="E70" s="33">
        <f>E71</f>
        <v>6413.92</v>
      </c>
      <c r="F70" s="34">
        <f>F71</f>
        <v>10000</v>
      </c>
      <c r="G70" s="34">
        <f>G71</f>
        <v>9000</v>
      </c>
      <c r="H70" s="34">
        <f t="shared" ref="H70" si="16">H72</f>
        <v>0</v>
      </c>
      <c r="I70" s="34">
        <f>I71</f>
        <v>0</v>
      </c>
    </row>
    <row r="71" s="5" customFormat="1" ht="24.95" customHeight="1" spans="1:9">
      <c r="A71" s="66">
        <v>3</v>
      </c>
      <c r="B71" s="31"/>
      <c r="C71" s="32"/>
      <c r="D71" s="68" t="s">
        <v>71</v>
      </c>
      <c r="E71" s="102">
        <f>E72</f>
        <v>6413.92</v>
      </c>
      <c r="F71" s="93">
        <f>F72</f>
        <v>10000</v>
      </c>
      <c r="G71" s="93">
        <f>G72</f>
        <v>9000</v>
      </c>
      <c r="H71" s="93">
        <f>H72</f>
        <v>0</v>
      </c>
      <c r="I71" s="93">
        <f>I72</f>
        <v>0</v>
      </c>
    </row>
    <row r="72" ht="24.95" customHeight="1" spans="1:9">
      <c r="A72" s="40">
        <v>32</v>
      </c>
      <c r="B72" s="41"/>
      <c r="C72" s="42"/>
      <c r="D72" s="37" t="s">
        <v>75</v>
      </c>
      <c r="E72" s="38">
        <v>6413.92</v>
      </c>
      <c r="F72" s="39">
        <v>10000</v>
      </c>
      <c r="G72" s="39">
        <v>9000</v>
      </c>
      <c r="H72" s="39">
        <v>0</v>
      </c>
      <c r="I72" s="94">
        <v>0</v>
      </c>
    </row>
    <row r="73" ht="24.95" customHeight="1" spans="1:9">
      <c r="A73" s="30" t="s">
        <v>148</v>
      </c>
      <c r="B73" s="31"/>
      <c r="C73" s="32"/>
      <c r="D73" s="32" t="s">
        <v>47</v>
      </c>
      <c r="E73" s="84">
        <f>E74</f>
        <v>1280</v>
      </c>
      <c r="F73" s="103">
        <f>F74</f>
        <v>0</v>
      </c>
      <c r="G73" s="103">
        <f t="shared" ref="G73:I73" si="17">G75</f>
        <v>0</v>
      </c>
      <c r="H73" s="103">
        <f t="shared" si="17"/>
        <v>0</v>
      </c>
      <c r="I73" s="103">
        <f t="shared" si="17"/>
        <v>0</v>
      </c>
    </row>
    <row r="74" ht="24.95" customHeight="1" spans="1:9">
      <c r="A74" s="66">
        <v>3</v>
      </c>
      <c r="B74" s="31"/>
      <c r="C74" s="32"/>
      <c r="D74" s="68" t="s">
        <v>71</v>
      </c>
      <c r="E74" s="104">
        <f>E75</f>
        <v>1280</v>
      </c>
      <c r="F74" s="93">
        <f>F75</f>
        <v>0</v>
      </c>
      <c r="G74" s="103"/>
      <c r="H74" s="103"/>
      <c r="I74" s="103"/>
    </row>
    <row r="75" ht="24.95" customHeight="1" spans="1:9">
      <c r="A75" s="40">
        <v>32</v>
      </c>
      <c r="B75" s="41"/>
      <c r="C75" s="42"/>
      <c r="D75" s="37" t="s">
        <v>75</v>
      </c>
      <c r="E75" s="85">
        <v>1280</v>
      </c>
      <c r="F75" s="39">
        <v>0</v>
      </c>
      <c r="G75" s="39">
        <v>0</v>
      </c>
      <c r="H75" s="39">
        <v>0</v>
      </c>
      <c r="I75" s="94">
        <v>0</v>
      </c>
    </row>
    <row r="76" s="5" customFormat="1" ht="24.95" customHeight="1" spans="1:9">
      <c r="A76" s="30" t="s">
        <v>139</v>
      </c>
      <c r="B76" s="31"/>
      <c r="C76" s="32"/>
      <c r="D76" s="32" t="s">
        <v>45</v>
      </c>
      <c r="E76" s="33">
        <f>E77</f>
        <v>35891.08</v>
      </c>
      <c r="F76" s="34">
        <f>F77</f>
        <v>188148.76</v>
      </c>
      <c r="G76" s="34">
        <f>G77</f>
        <v>200081.37</v>
      </c>
      <c r="H76" s="34">
        <f t="shared" ref="H76:I76" si="18">H77</f>
        <v>200081.37</v>
      </c>
      <c r="I76" s="34">
        <f t="shared" si="18"/>
        <v>200081.37</v>
      </c>
    </row>
    <row r="77" ht="24.95" customHeight="1" spans="1:9">
      <c r="A77" s="35">
        <v>3</v>
      </c>
      <c r="B77" s="36"/>
      <c r="C77" s="37"/>
      <c r="D77" s="37" t="s">
        <v>71</v>
      </c>
      <c r="E77" s="38">
        <f>E78+E79+E80+E81</f>
        <v>35891.08</v>
      </c>
      <c r="F77" s="39">
        <f>F78+F79+F80+F81</f>
        <v>188148.76</v>
      </c>
      <c r="G77" s="39">
        <f>G78+G79+G80+G81</f>
        <v>200081.37</v>
      </c>
      <c r="H77" s="39">
        <f>H78+H79+H80+H81</f>
        <v>200081.37</v>
      </c>
      <c r="I77" s="39">
        <f>I78+I79+I80+I81</f>
        <v>200081.37</v>
      </c>
    </row>
    <row r="78" ht="24.95" customHeight="1" spans="1:9">
      <c r="A78" s="40">
        <v>32</v>
      </c>
      <c r="B78" s="41"/>
      <c r="C78" s="42"/>
      <c r="D78" s="37" t="s">
        <v>75</v>
      </c>
      <c r="E78" s="38">
        <v>1849.59</v>
      </c>
      <c r="F78" s="39">
        <v>154732.48</v>
      </c>
      <c r="G78" s="39">
        <v>165923.77</v>
      </c>
      <c r="H78" s="39">
        <v>165923.77</v>
      </c>
      <c r="I78" s="94">
        <v>165923.77</v>
      </c>
    </row>
    <row r="79" ht="24.95" customHeight="1" spans="1:9">
      <c r="A79" s="40">
        <v>34</v>
      </c>
      <c r="B79" s="41"/>
      <c r="C79" s="42"/>
      <c r="D79" s="37" t="s">
        <v>80</v>
      </c>
      <c r="E79" s="38">
        <v>0</v>
      </c>
      <c r="F79" s="39">
        <v>0</v>
      </c>
      <c r="G79" s="39">
        <v>0</v>
      </c>
      <c r="H79" s="39">
        <v>0</v>
      </c>
      <c r="I79" s="94">
        <v>0</v>
      </c>
    </row>
    <row r="80" ht="24.95" customHeight="1" spans="1:9">
      <c r="A80" s="40">
        <v>37</v>
      </c>
      <c r="B80" s="41"/>
      <c r="C80" s="42"/>
      <c r="D80" s="301" t="s">
        <v>81</v>
      </c>
      <c r="E80" s="105">
        <v>32756.06</v>
      </c>
      <c r="F80" s="39">
        <v>32131.28</v>
      </c>
      <c r="G80" s="39">
        <v>32897.6</v>
      </c>
      <c r="H80" s="39">
        <v>32897.6</v>
      </c>
      <c r="I80" s="94">
        <v>32897.6</v>
      </c>
    </row>
    <row r="81" ht="24.95" customHeight="1" spans="1:9">
      <c r="A81" s="40">
        <v>38</v>
      </c>
      <c r="B81" s="41"/>
      <c r="C81" s="42"/>
      <c r="D81" s="301" t="s">
        <v>82</v>
      </c>
      <c r="E81" s="105">
        <v>1285.43</v>
      </c>
      <c r="F81" s="39">
        <v>1285</v>
      </c>
      <c r="G81" s="39">
        <v>1260</v>
      </c>
      <c r="H81" s="39">
        <v>1260</v>
      </c>
      <c r="I81" s="94">
        <v>1260</v>
      </c>
    </row>
    <row r="82" s="5" customFormat="1" ht="24.95" customHeight="1" spans="1:9">
      <c r="A82" s="30" t="s">
        <v>149</v>
      </c>
      <c r="B82" s="31"/>
      <c r="C82" s="32"/>
      <c r="D82" s="32" t="s">
        <v>78</v>
      </c>
      <c r="E82" s="84">
        <v>0</v>
      </c>
      <c r="F82" s="34">
        <v>0</v>
      </c>
      <c r="G82" s="34">
        <f>G83</f>
        <v>1270.38</v>
      </c>
      <c r="H82" s="34">
        <f t="shared" ref="H82:I82" si="19">H83</f>
        <v>0</v>
      </c>
      <c r="I82" s="34">
        <f t="shared" si="19"/>
        <v>0</v>
      </c>
    </row>
    <row r="83" ht="24.95" customHeight="1" spans="1:9">
      <c r="A83" s="35">
        <v>3</v>
      </c>
      <c r="B83" s="36"/>
      <c r="C83" s="37"/>
      <c r="D83" s="37" t="s">
        <v>71</v>
      </c>
      <c r="E83" s="85">
        <v>0</v>
      </c>
      <c r="F83" s="39">
        <v>0</v>
      </c>
      <c r="G83" s="39">
        <f>G84+G85</f>
        <v>1270.38</v>
      </c>
      <c r="H83" s="39">
        <f t="shared" ref="H83:I83" si="20">H84+H85</f>
        <v>0</v>
      </c>
      <c r="I83" s="39">
        <f t="shared" si="20"/>
        <v>0</v>
      </c>
    </row>
    <row r="84" ht="24.95" customHeight="1" spans="1:9">
      <c r="A84" s="40">
        <v>32</v>
      </c>
      <c r="B84" s="41"/>
      <c r="C84" s="42"/>
      <c r="D84" s="37" t="s">
        <v>75</v>
      </c>
      <c r="E84" s="85">
        <v>0</v>
      </c>
      <c r="F84" s="39">
        <v>0</v>
      </c>
      <c r="G84" s="39">
        <v>1270.38</v>
      </c>
      <c r="H84" s="39">
        <v>0</v>
      </c>
      <c r="I84" s="94">
        <v>0</v>
      </c>
    </row>
    <row r="85" ht="24.95" customHeight="1" spans="1:9">
      <c r="A85" s="40">
        <v>37</v>
      </c>
      <c r="B85" s="41"/>
      <c r="C85" s="42"/>
      <c r="D85" s="301" t="s">
        <v>81</v>
      </c>
      <c r="E85" s="101">
        <v>0</v>
      </c>
      <c r="F85" s="39">
        <v>0</v>
      </c>
      <c r="G85" s="39">
        <v>0</v>
      </c>
      <c r="H85" s="39">
        <v>0</v>
      </c>
      <c r="I85" s="94">
        <v>0</v>
      </c>
    </row>
    <row r="86" s="5" customFormat="1" ht="24.95" customHeight="1" spans="1:9">
      <c r="A86" s="30" t="s">
        <v>141</v>
      </c>
      <c r="B86" s="31"/>
      <c r="C86" s="32"/>
      <c r="D86" s="32" t="s">
        <v>55</v>
      </c>
      <c r="E86" s="86">
        <f t="shared" ref="E86:G87" si="21">E87</f>
        <v>50</v>
      </c>
      <c r="F86" s="34">
        <f t="shared" si="21"/>
        <v>50</v>
      </c>
      <c r="G86" s="34">
        <f t="shared" si="21"/>
        <v>400</v>
      </c>
      <c r="H86" s="34">
        <f t="shared" ref="H86:I86" si="22">H88</f>
        <v>400</v>
      </c>
      <c r="I86" s="34">
        <f t="shared" si="22"/>
        <v>400</v>
      </c>
    </row>
    <row r="87" s="5" customFormat="1" ht="24.95" customHeight="1" spans="1:9">
      <c r="A87" s="66">
        <v>3</v>
      </c>
      <c r="B87" s="31"/>
      <c r="C87" s="32"/>
      <c r="D87" s="68" t="s">
        <v>71</v>
      </c>
      <c r="E87" s="106">
        <f t="shared" si="21"/>
        <v>50</v>
      </c>
      <c r="F87" s="93">
        <f t="shared" si="21"/>
        <v>50</v>
      </c>
      <c r="G87" s="93">
        <f t="shared" si="21"/>
        <v>400</v>
      </c>
      <c r="H87" s="93">
        <f>H88</f>
        <v>400</v>
      </c>
      <c r="I87" s="93">
        <f>I88</f>
        <v>400</v>
      </c>
    </row>
    <row r="88" ht="24.95" customHeight="1" spans="1:9">
      <c r="A88" s="40">
        <v>32</v>
      </c>
      <c r="B88" s="41"/>
      <c r="C88" s="42"/>
      <c r="D88" s="37" t="s">
        <v>75</v>
      </c>
      <c r="E88" s="87">
        <v>50</v>
      </c>
      <c r="F88" s="39">
        <v>50</v>
      </c>
      <c r="G88" s="39">
        <v>400</v>
      </c>
      <c r="H88" s="39">
        <v>400</v>
      </c>
      <c r="I88" s="94">
        <v>400</v>
      </c>
    </row>
    <row r="89" s="2" customFormat="1" ht="24.95" customHeight="1" spans="1:9">
      <c r="A89" s="30" t="s">
        <v>150</v>
      </c>
      <c r="B89" s="31"/>
      <c r="C89" s="32"/>
      <c r="D89" s="32" t="s">
        <v>151</v>
      </c>
      <c r="E89" s="92">
        <f>E90</f>
        <v>5531.42</v>
      </c>
      <c r="F89" s="34">
        <f>F90</f>
        <v>0</v>
      </c>
      <c r="G89" s="34">
        <f>G91</f>
        <v>0</v>
      </c>
      <c r="H89" s="34">
        <f t="shared" ref="H89:I89" si="23">H91</f>
        <v>0</v>
      </c>
      <c r="I89" s="34">
        <f t="shared" si="23"/>
        <v>0</v>
      </c>
    </row>
    <row r="90" s="2" customFormat="1" ht="24.95" customHeight="1" spans="1:9">
      <c r="A90" s="66">
        <v>3</v>
      </c>
      <c r="B90" s="31"/>
      <c r="C90" s="32"/>
      <c r="D90" s="68" t="s">
        <v>71</v>
      </c>
      <c r="E90" s="107">
        <f>E91</f>
        <v>5531.42</v>
      </c>
      <c r="F90" s="93">
        <f>F91</f>
        <v>0</v>
      </c>
      <c r="G90" s="34"/>
      <c r="H90" s="34"/>
      <c r="I90" s="34"/>
    </row>
    <row r="91" ht="24.95" customHeight="1" spans="1:9">
      <c r="A91" s="40">
        <v>32</v>
      </c>
      <c r="B91" s="41"/>
      <c r="C91" s="42"/>
      <c r="D91" s="37" t="s">
        <v>75</v>
      </c>
      <c r="E91" s="108">
        <v>5531.42</v>
      </c>
      <c r="F91" s="39">
        <v>0</v>
      </c>
      <c r="G91" s="39">
        <v>0</v>
      </c>
      <c r="H91" s="39">
        <v>0</v>
      </c>
      <c r="I91" s="94">
        <v>0</v>
      </c>
    </row>
    <row r="92" ht="24.95" customHeight="1" spans="1:9">
      <c r="A92" s="25" t="s">
        <v>152</v>
      </c>
      <c r="B92" s="26"/>
      <c r="C92" s="27"/>
      <c r="D92" s="27" t="s">
        <v>153</v>
      </c>
      <c r="E92" s="109">
        <f>E93</f>
        <v>6.21</v>
      </c>
      <c r="F92" s="29">
        <f>F94+F96+F98</f>
        <v>0</v>
      </c>
      <c r="G92" s="29">
        <f>G94+G96+G98</f>
        <v>0</v>
      </c>
      <c r="H92" s="29">
        <f t="shared" ref="H92:I92" si="24">H94+H96+H98</f>
        <v>0</v>
      </c>
      <c r="I92" s="29">
        <f t="shared" si="24"/>
        <v>0</v>
      </c>
    </row>
    <row r="93" s="2" customFormat="1" ht="24.95" customHeight="1" spans="1:9">
      <c r="A93" s="30" t="s">
        <v>134</v>
      </c>
      <c r="B93" s="31"/>
      <c r="C93" s="32"/>
      <c r="D93" s="32" t="s">
        <v>50</v>
      </c>
      <c r="E93" s="110">
        <f>E94</f>
        <v>6.21</v>
      </c>
      <c r="F93" s="111"/>
      <c r="G93" s="111"/>
      <c r="H93" s="111"/>
      <c r="I93" s="121"/>
    </row>
    <row r="94" ht="24.95" customHeight="1" spans="1:9">
      <c r="A94" s="40">
        <v>34</v>
      </c>
      <c r="B94" s="41"/>
      <c r="C94" s="42"/>
      <c r="D94" s="37" t="s">
        <v>80</v>
      </c>
      <c r="E94" s="112">
        <v>6.21</v>
      </c>
      <c r="F94" s="39">
        <v>0</v>
      </c>
      <c r="G94" s="39">
        <v>0</v>
      </c>
      <c r="H94" s="39">
        <v>0</v>
      </c>
      <c r="I94" s="94">
        <v>0</v>
      </c>
    </row>
    <row r="95" s="2" customFormat="1" ht="24.95" customHeight="1" spans="1:9">
      <c r="A95" s="30" t="s">
        <v>136</v>
      </c>
      <c r="B95" s="31"/>
      <c r="C95" s="32"/>
      <c r="D95" s="32" t="s">
        <v>73</v>
      </c>
      <c r="E95" s="113"/>
      <c r="F95" s="111"/>
      <c r="G95" s="111"/>
      <c r="H95" s="111"/>
      <c r="I95" s="121"/>
    </row>
    <row r="96" ht="24.95" customHeight="1" spans="1:9">
      <c r="A96" s="40">
        <v>34</v>
      </c>
      <c r="B96" s="41"/>
      <c r="C96" s="42"/>
      <c r="D96" s="37" t="s">
        <v>80</v>
      </c>
      <c r="E96" s="114"/>
      <c r="F96" s="39">
        <v>0</v>
      </c>
      <c r="G96" s="39">
        <v>0</v>
      </c>
      <c r="H96" s="39">
        <v>0</v>
      </c>
      <c r="I96" s="94">
        <v>0</v>
      </c>
    </row>
    <row r="97" s="2" customFormat="1" ht="24.95" customHeight="1" spans="1:9">
      <c r="A97" s="30" t="s">
        <v>137</v>
      </c>
      <c r="B97" s="31"/>
      <c r="C97" s="32"/>
      <c r="D97" s="32" t="s">
        <v>138</v>
      </c>
      <c r="E97" s="113"/>
      <c r="F97" s="111"/>
      <c r="G97" s="111"/>
      <c r="H97" s="111"/>
      <c r="I97" s="121"/>
    </row>
    <row r="98" ht="24.95" customHeight="1" spans="1:9">
      <c r="A98" s="40">
        <v>34</v>
      </c>
      <c r="B98" s="41"/>
      <c r="C98" s="42"/>
      <c r="D98" s="37" t="s">
        <v>80</v>
      </c>
      <c r="E98" s="114"/>
      <c r="F98" s="39">
        <v>0</v>
      </c>
      <c r="G98" s="39">
        <v>0</v>
      </c>
      <c r="H98" s="39">
        <v>0</v>
      </c>
      <c r="I98" s="94">
        <v>0</v>
      </c>
    </row>
    <row r="99" ht="24.95" customHeight="1" spans="1:9">
      <c r="A99" s="25" t="s">
        <v>154</v>
      </c>
      <c r="B99" s="26"/>
      <c r="C99" s="27"/>
      <c r="D99" s="27" t="s">
        <v>155</v>
      </c>
      <c r="E99" s="28">
        <f>E100+E102+E104+E108+E110+E112</f>
        <v>34737.45</v>
      </c>
      <c r="F99" s="29">
        <f>F101+F103+F105+F109+F113+F111</f>
        <v>33951.91</v>
      </c>
      <c r="G99" s="29">
        <f>G100+G102+G104+G106+G110+G108+G112</f>
        <v>41470.22</v>
      </c>
      <c r="H99" s="29">
        <f t="shared" ref="G99:I99" si="25">H101+H103+H105+H109+H113+H111</f>
        <v>32470.22</v>
      </c>
      <c r="I99" s="29">
        <f t="shared" si="25"/>
        <v>32470.22</v>
      </c>
    </row>
    <row r="100" s="2" customFormat="1" ht="24.95" customHeight="1" spans="1:9">
      <c r="A100" s="30" t="s">
        <v>134</v>
      </c>
      <c r="B100" s="31"/>
      <c r="C100" s="32"/>
      <c r="D100" s="32" t="s">
        <v>50</v>
      </c>
      <c r="E100" s="33">
        <f>E101</f>
        <v>2964.38</v>
      </c>
      <c r="F100" s="34">
        <f>F101</f>
        <v>7216</v>
      </c>
      <c r="G100" s="34">
        <f>G101</f>
        <v>7000</v>
      </c>
      <c r="H100" s="34">
        <f>H101</f>
        <v>7000</v>
      </c>
      <c r="I100" s="122">
        <f>I101</f>
        <v>7000</v>
      </c>
    </row>
    <row r="101" ht="24.95" customHeight="1" spans="1:9">
      <c r="A101" s="40">
        <v>42</v>
      </c>
      <c r="B101" s="41"/>
      <c r="C101" s="42"/>
      <c r="D101" s="37" t="s">
        <v>84</v>
      </c>
      <c r="E101" s="38">
        <v>2964.38</v>
      </c>
      <c r="F101" s="39">
        <v>7216</v>
      </c>
      <c r="G101" s="39">
        <v>7000</v>
      </c>
      <c r="H101" s="39">
        <v>7000</v>
      </c>
      <c r="I101" s="94">
        <v>7000</v>
      </c>
    </row>
    <row r="102" s="2" customFormat="1" ht="24.95" customHeight="1" spans="1:9">
      <c r="A102" s="30" t="s">
        <v>136</v>
      </c>
      <c r="B102" s="31"/>
      <c r="C102" s="32"/>
      <c r="D102" s="32" t="s">
        <v>73</v>
      </c>
      <c r="E102" s="33">
        <f>E103</f>
        <v>14638.42</v>
      </c>
      <c r="F102" s="111">
        <f>F103</f>
        <v>2489.2</v>
      </c>
      <c r="G102" s="34">
        <f>G103</f>
        <v>4000</v>
      </c>
      <c r="H102" s="111">
        <f>H103</f>
        <v>0</v>
      </c>
      <c r="I102" s="121">
        <f>I103</f>
        <v>0</v>
      </c>
    </row>
    <row r="103" ht="24.95" customHeight="1" spans="1:9">
      <c r="A103" s="40">
        <v>42</v>
      </c>
      <c r="B103" s="41"/>
      <c r="C103" s="42"/>
      <c r="D103" s="37" t="s">
        <v>84</v>
      </c>
      <c r="E103" s="38">
        <v>14638.42</v>
      </c>
      <c r="F103" s="39">
        <v>2489.2</v>
      </c>
      <c r="G103" s="39">
        <v>4000</v>
      </c>
      <c r="H103" s="39">
        <v>0</v>
      </c>
      <c r="I103" s="94">
        <v>0</v>
      </c>
    </row>
    <row r="104" s="2" customFormat="1" ht="24.95" customHeight="1" spans="1:9">
      <c r="A104" s="30" t="s">
        <v>137</v>
      </c>
      <c r="B104" s="31"/>
      <c r="C104" s="32"/>
      <c r="D104" s="32" t="s">
        <v>138</v>
      </c>
      <c r="E104" s="33">
        <f>E105</f>
        <v>0</v>
      </c>
      <c r="F104" s="34">
        <f>F105</f>
        <v>6000</v>
      </c>
      <c r="G104" s="34">
        <f>G105</f>
        <v>9470.22</v>
      </c>
      <c r="H104" s="34">
        <f>H105</f>
        <v>9470.22</v>
      </c>
      <c r="I104" s="122">
        <f>I105</f>
        <v>9470.22</v>
      </c>
    </row>
    <row r="105" ht="24.95" customHeight="1" spans="1:13">
      <c r="A105" s="40">
        <v>42</v>
      </c>
      <c r="B105" s="41"/>
      <c r="C105" s="42"/>
      <c r="D105" s="37" t="s">
        <v>84</v>
      </c>
      <c r="E105" s="38">
        <v>0</v>
      </c>
      <c r="F105" s="39">
        <v>6000</v>
      </c>
      <c r="G105" s="39">
        <v>9470.22</v>
      </c>
      <c r="H105" s="39">
        <v>9470.22</v>
      </c>
      <c r="I105" s="94">
        <v>9470.22</v>
      </c>
      <c r="M105" s="123"/>
    </row>
    <row r="106" customFormat="1" ht="24.95" customHeight="1" spans="1:13">
      <c r="A106" s="43" t="s">
        <v>147</v>
      </c>
      <c r="B106" s="44"/>
      <c r="C106" s="45"/>
      <c r="D106" s="45" t="s">
        <v>76</v>
      </c>
      <c r="E106" s="46">
        <v>0</v>
      </c>
      <c r="F106" s="47">
        <v>0</v>
      </c>
      <c r="G106" s="47">
        <f>G107</f>
        <v>5000</v>
      </c>
      <c r="H106" s="47">
        <v>0</v>
      </c>
      <c r="I106" s="95">
        <v>0</v>
      </c>
      <c r="M106" s="123"/>
    </row>
    <row r="107" customFormat="1" ht="24.95" customHeight="1" spans="1:13">
      <c r="A107" s="40">
        <v>42</v>
      </c>
      <c r="B107" s="41"/>
      <c r="C107" s="42"/>
      <c r="D107" s="37" t="s">
        <v>84</v>
      </c>
      <c r="E107" s="38">
        <v>0</v>
      </c>
      <c r="F107" s="39">
        <v>0</v>
      </c>
      <c r="G107" s="39">
        <v>5000</v>
      </c>
      <c r="H107" s="39">
        <v>0</v>
      </c>
      <c r="I107" s="94">
        <v>0</v>
      </c>
      <c r="M107" s="123"/>
    </row>
    <row r="108" s="2" customFormat="1" ht="24.95" customHeight="1" spans="1:9">
      <c r="A108" s="30" t="s">
        <v>150</v>
      </c>
      <c r="B108" s="31"/>
      <c r="C108" s="32"/>
      <c r="D108" s="32" t="s">
        <v>156</v>
      </c>
      <c r="E108" s="33">
        <f>E109</f>
        <v>446.55</v>
      </c>
      <c r="F108" s="34">
        <f>F109</f>
        <v>2000</v>
      </c>
      <c r="G108" s="34">
        <f>G109</f>
        <v>0</v>
      </c>
      <c r="H108" s="111">
        <f>H109</f>
        <v>0</v>
      </c>
      <c r="I108" s="121">
        <f>I109</f>
        <v>0</v>
      </c>
    </row>
    <row r="109" ht="24.95" customHeight="1" spans="1:9">
      <c r="A109" s="40">
        <v>42</v>
      </c>
      <c r="B109" s="41"/>
      <c r="C109" s="42"/>
      <c r="D109" s="37" t="s">
        <v>84</v>
      </c>
      <c r="E109" s="38">
        <v>446.55</v>
      </c>
      <c r="F109" s="39">
        <v>2000</v>
      </c>
      <c r="G109" s="39">
        <v>0</v>
      </c>
      <c r="H109" s="39">
        <v>0</v>
      </c>
      <c r="I109" s="94">
        <v>0</v>
      </c>
    </row>
    <row r="110" ht="24.95" customHeight="1" spans="1:9">
      <c r="A110" s="30" t="s">
        <v>141</v>
      </c>
      <c r="B110" s="31"/>
      <c r="C110" s="32"/>
      <c r="D110" s="32" t="s">
        <v>55</v>
      </c>
      <c r="E110" s="84">
        <v>0</v>
      </c>
      <c r="F110" s="65">
        <v>0</v>
      </c>
      <c r="G110" s="65">
        <f>G111</f>
        <v>0</v>
      </c>
      <c r="H110" s="65">
        <f>H111</f>
        <v>0</v>
      </c>
      <c r="I110" s="97">
        <f>I111</f>
        <v>0</v>
      </c>
    </row>
    <row r="111" ht="24.95" customHeight="1" spans="1:9">
      <c r="A111" s="40">
        <v>42</v>
      </c>
      <c r="B111" s="41"/>
      <c r="C111" s="42"/>
      <c r="D111" s="37" t="s">
        <v>84</v>
      </c>
      <c r="E111" s="85">
        <v>0</v>
      </c>
      <c r="F111" s="39">
        <v>0</v>
      </c>
      <c r="G111" s="39">
        <v>0</v>
      </c>
      <c r="H111" s="39">
        <v>0</v>
      </c>
      <c r="I111" s="94">
        <v>0</v>
      </c>
    </row>
    <row r="112" s="2" customFormat="1" ht="24.95" customHeight="1" spans="1:9">
      <c r="A112" s="30" t="s">
        <v>139</v>
      </c>
      <c r="B112" s="31"/>
      <c r="C112" s="32"/>
      <c r="D112" s="32" t="s">
        <v>45</v>
      </c>
      <c r="E112" s="33">
        <f>E113</f>
        <v>16688.1</v>
      </c>
      <c r="F112" s="34">
        <f>F113</f>
        <v>16246.71</v>
      </c>
      <c r="G112" s="34">
        <f>G113</f>
        <v>16000</v>
      </c>
      <c r="H112" s="34">
        <f>H113</f>
        <v>16000</v>
      </c>
      <c r="I112" s="122">
        <f>I113</f>
        <v>16000</v>
      </c>
    </row>
    <row r="113" ht="24.95" customHeight="1" spans="1:9">
      <c r="A113" s="40">
        <v>42</v>
      </c>
      <c r="B113" s="41"/>
      <c r="C113" s="42"/>
      <c r="D113" s="37" t="s">
        <v>84</v>
      </c>
      <c r="E113" s="38">
        <v>16688.1</v>
      </c>
      <c r="F113" s="39">
        <v>16246.71</v>
      </c>
      <c r="G113" s="39">
        <v>16000</v>
      </c>
      <c r="H113" s="39">
        <v>16000</v>
      </c>
      <c r="I113" s="39">
        <v>16000</v>
      </c>
    </row>
    <row r="114" s="6" customFormat="1" ht="24.95" customHeight="1" spans="1:9">
      <c r="A114" s="25" t="s">
        <v>157</v>
      </c>
      <c r="B114" s="26"/>
      <c r="C114" s="27"/>
      <c r="D114" s="115" t="s">
        <v>158</v>
      </c>
      <c r="E114" s="116">
        <v>0</v>
      </c>
      <c r="F114" s="29">
        <f>F115</f>
        <v>7584.66</v>
      </c>
      <c r="G114" s="29">
        <f t="shared" ref="G114:I115" si="26">G115</f>
        <v>0</v>
      </c>
      <c r="H114" s="29">
        <f t="shared" si="26"/>
        <v>0</v>
      </c>
      <c r="I114" s="124">
        <f t="shared" si="26"/>
        <v>0</v>
      </c>
    </row>
    <row r="115" s="7" customFormat="1" ht="24.95" customHeight="1" spans="1:9">
      <c r="A115" s="60" t="s">
        <v>137</v>
      </c>
      <c r="B115" s="61"/>
      <c r="C115" s="62"/>
      <c r="D115" s="117" t="s">
        <v>53</v>
      </c>
      <c r="E115" s="118">
        <v>0</v>
      </c>
      <c r="F115" s="65">
        <f>F116</f>
        <v>7584.66</v>
      </c>
      <c r="G115" s="65">
        <f t="shared" si="26"/>
        <v>0</v>
      </c>
      <c r="H115" s="65">
        <f t="shared" si="26"/>
        <v>0</v>
      </c>
      <c r="I115" s="97">
        <f t="shared" si="26"/>
        <v>0</v>
      </c>
    </row>
    <row r="116" ht="24.95" customHeight="1" spans="1:9">
      <c r="A116" s="35">
        <v>45</v>
      </c>
      <c r="B116" s="36"/>
      <c r="C116" s="37"/>
      <c r="D116" s="119" t="s">
        <v>159</v>
      </c>
      <c r="E116" s="85">
        <v>0</v>
      </c>
      <c r="F116" s="39">
        <v>7584.66</v>
      </c>
      <c r="G116" s="39">
        <v>0</v>
      </c>
      <c r="H116" s="39">
        <v>0</v>
      </c>
      <c r="I116" s="94">
        <v>0</v>
      </c>
    </row>
    <row r="117" ht="24.95" customHeight="1" spans="1:9">
      <c r="A117" s="20" t="s">
        <v>160</v>
      </c>
      <c r="B117" s="21"/>
      <c r="C117" s="22"/>
      <c r="D117" s="22" t="s">
        <v>161</v>
      </c>
      <c r="E117" s="120">
        <f>E118+E123+E128+E132+E155</f>
        <v>354483.08</v>
      </c>
      <c r="F117" s="24">
        <f>F118+F123+F128+F132+F142+F155</f>
        <v>301950</v>
      </c>
      <c r="G117" s="24">
        <f>G118+G123+G128+G132+G142+G155</f>
        <v>387000</v>
      </c>
      <c r="H117" s="24">
        <f>H118+H123+H128+H132+H142+H155</f>
        <v>387000</v>
      </c>
      <c r="I117" s="24">
        <f>I118+I123+I128+I132+I142+I155</f>
        <v>387000</v>
      </c>
    </row>
    <row r="118" ht="31.9" customHeight="1" spans="1:9">
      <c r="A118" s="25" t="s">
        <v>162</v>
      </c>
      <c r="B118" s="26"/>
      <c r="C118" s="27"/>
      <c r="D118" s="27" t="s">
        <v>163</v>
      </c>
      <c r="E118" s="116">
        <v>0</v>
      </c>
      <c r="F118" s="29">
        <f>F120</f>
        <v>2000</v>
      </c>
      <c r="G118" s="29">
        <f>G120</f>
        <v>2000</v>
      </c>
      <c r="H118" s="29">
        <f t="shared" ref="H118:I118" si="27">H120</f>
        <v>2000</v>
      </c>
      <c r="I118" s="29">
        <f t="shared" si="27"/>
        <v>2000</v>
      </c>
    </row>
    <row r="119" s="2" customFormat="1" ht="24.95" customHeight="1" spans="1:9">
      <c r="A119" s="30" t="s">
        <v>118</v>
      </c>
      <c r="B119" s="31"/>
      <c r="C119" s="32"/>
      <c r="D119" s="32" t="s">
        <v>57</v>
      </c>
      <c r="E119" s="84">
        <v>0</v>
      </c>
      <c r="F119" s="34">
        <f>F120</f>
        <v>2000</v>
      </c>
      <c r="G119" s="34">
        <f>G120</f>
        <v>2000</v>
      </c>
      <c r="H119" s="34">
        <f t="shared" ref="H119:I119" si="28">H120</f>
        <v>2000</v>
      </c>
      <c r="I119" s="34">
        <f t="shared" si="28"/>
        <v>2000</v>
      </c>
    </row>
    <row r="120" ht="24.95" customHeight="1" spans="1:9">
      <c r="A120" s="35">
        <v>3</v>
      </c>
      <c r="B120" s="36"/>
      <c r="C120" s="37"/>
      <c r="D120" s="37" t="s">
        <v>71</v>
      </c>
      <c r="E120" s="85">
        <v>0</v>
      </c>
      <c r="F120" s="39">
        <f>F121+F122</f>
        <v>2000</v>
      </c>
      <c r="G120" s="39">
        <f>G121+G122</f>
        <v>2000</v>
      </c>
      <c r="H120" s="39">
        <f>H121+H122</f>
        <v>2000</v>
      </c>
      <c r="I120" s="39">
        <f>I121+I122</f>
        <v>2000</v>
      </c>
    </row>
    <row r="121" ht="24.95" customHeight="1" spans="1:9">
      <c r="A121" s="40">
        <v>32</v>
      </c>
      <c r="B121" s="41"/>
      <c r="C121" s="42"/>
      <c r="D121" s="37" t="s">
        <v>75</v>
      </c>
      <c r="E121" s="85">
        <v>0</v>
      </c>
      <c r="F121" s="39">
        <v>2000</v>
      </c>
      <c r="G121" s="39">
        <v>2000</v>
      </c>
      <c r="H121" s="39">
        <v>2000</v>
      </c>
      <c r="I121" s="39">
        <v>2000</v>
      </c>
    </row>
    <row r="122" ht="24.95" customHeight="1" spans="1:9">
      <c r="A122" s="40">
        <v>37</v>
      </c>
      <c r="B122" s="41"/>
      <c r="C122" s="42"/>
      <c r="D122" s="301" t="s">
        <v>81</v>
      </c>
      <c r="E122" s="101">
        <v>0</v>
      </c>
      <c r="F122" s="39">
        <v>0</v>
      </c>
      <c r="G122" s="39">
        <v>0</v>
      </c>
      <c r="H122" s="39">
        <v>0</v>
      </c>
      <c r="I122" s="94">
        <v>0</v>
      </c>
    </row>
    <row r="123" ht="24.95" customHeight="1" spans="1:9">
      <c r="A123" s="25" t="s">
        <v>164</v>
      </c>
      <c r="B123" s="26"/>
      <c r="C123" s="27"/>
      <c r="D123" s="27" t="s">
        <v>165</v>
      </c>
      <c r="E123" s="28">
        <f>E124</f>
        <v>114495.31</v>
      </c>
      <c r="F123" s="29">
        <f>F125</f>
        <v>130000</v>
      </c>
      <c r="G123" s="29">
        <f>G125</f>
        <v>174000</v>
      </c>
      <c r="H123" s="29">
        <f t="shared" ref="H123:I123" si="29">H125</f>
        <v>174000</v>
      </c>
      <c r="I123" s="29">
        <f t="shared" si="29"/>
        <v>174000</v>
      </c>
    </row>
    <row r="124" s="2" customFormat="1" ht="24.95" customHeight="1" spans="1:9">
      <c r="A124" s="30" t="s">
        <v>118</v>
      </c>
      <c r="B124" s="31"/>
      <c r="C124" s="32"/>
      <c r="D124" s="32" t="s">
        <v>57</v>
      </c>
      <c r="E124" s="33">
        <f>E125</f>
        <v>114495.31</v>
      </c>
      <c r="F124" s="34">
        <f>F125</f>
        <v>130000</v>
      </c>
      <c r="G124" s="34">
        <f>G125</f>
        <v>174000</v>
      </c>
      <c r="H124" s="34">
        <f t="shared" ref="H124:I124" si="30">H125</f>
        <v>174000</v>
      </c>
      <c r="I124" s="34">
        <f t="shared" si="30"/>
        <v>174000</v>
      </c>
    </row>
    <row r="125" ht="24.95" customHeight="1" spans="1:9">
      <c r="A125" s="35">
        <v>3</v>
      </c>
      <c r="B125" s="36"/>
      <c r="C125" s="37"/>
      <c r="D125" s="37" t="s">
        <v>71</v>
      </c>
      <c r="E125" s="38">
        <f>E126+E127</f>
        <v>114495.31</v>
      </c>
      <c r="F125" s="39">
        <f>F126+F127</f>
        <v>130000</v>
      </c>
      <c r="G125" s="39">
        <f>G126+G127</f>
        <v>174000</v>
      </c>
      <c r="H125" s="39">
        <f>H126+H127</f>
        <v>174000</v>
      </c>
      <c r="I125" s="39">
        <f>I126+I127</f>
        <v>174000</v>
      </c>
    </row>
    <row r="126" ht="24.95" customHeight="1" spans="1:9">
      <c r="A126" s="40">
        <v>31</v>
      </c>
      <c r="B126" s="41"/>
      <c r="C126" s="42"/>
      <c r="D126" s="37" t="s">
        <v>72</v>
      </c>
      <c r="E126" s="38">
        <v>112940.87</v>
      </c>
      <c r="F126" s="39">
        <v>128225.81</v>
      </c>
      <c r="G126" s="39">
        <v>170481.36</v>
      </c>
      <c r="H126" s="39">
        <v>170481.36</v>
      </c>
      <c r="I126" s="94">
        <v>170481.36</v>
      </c>
    </row>
    <row r="127" ht="24.95" customHeight="1" spans="1:9">
      <c r="A127" s="40">
        <v>32</v>
      </c>
      <c r="B127" s="41"/>
      <c r="C127" s="42"/>
      <c r="D127" s="37" t="s">
        <v>166</v>
      </c>
      <c r="E127" s="87">
        <v>1554.44</v>
      </c>
      <c r="F127" s="39">
        <v>1774.19</v>
      </c>
      <c r="G127" s="39">
        <v>3518.64</v>
      </c>
      <c r="H127" s="39">
        <v>3518.64</v>
      </c>
      <c r="I127" s="94">
        <v>3518.64</v>
      </c>
    </row>
    <row r="128" ht="30.6" customHeight="1" spans="1:9">
      <c r="A128" s="25" t="s">
        <v>167</v>
      </c>
      <c r="B128" s="26"/>
      <c r="C128" s="27"/>
      <c r="D128" s="27" t="s">
        <v>168</v>
      </c>
      <c r="E128" s="28">
        <f>E129</f>
        <v>41766.58</v>
      </c>
      <c r="F128" s="29">
        <f>F130</f>
        <v>43000</v>
      </c>
      <c r="G128" s="29">
        <f>G130</f>
        <v>43000</v>
      </c>
      <c r="H128" s="29">
        <f t="shared" ref="H128:I128" si="31">H130</f>
        <v>43000</v>
      </c>
      <c r="I128" s="29">
        <f t="shared" si="31"/>
        <v>43000</v>
      </c>
    </row>
    <row r="129" s="2" customFormat="1" ht="24.95" customHeight="1" spans="1:9">
      <c r="A129" s="30" t="s">
        <v>118</v>
      </c>
      <c r="B129" s="31"/>
      <c r="C129" s="32"/>
      <c r="D129" s="32" t="s">
        <v>57</v>
      </c>
      <c r="E129" s="33">
        <f>E130</f>
        <v>41766.58</v>
      </c>
      <c r="F129" s="34">
        <f>F130</f>
        <v>43000</v>
      </c>
      <c r="G129" s="34">
        <f>G130</f>
        <v>43000</v>
      </c>
      <c r="H129" s="34">
        <f t="shared" ref="H129:I129" si="32">H130</f>
        <v>43000</v>
      </c>
      <c r="I129" s="34">
        <f t="shared" si="32"/>
        <v>43000</v>
      </c>
    </row>
    <row r="130" ht="24.95" customHeight="1" spans="1:9">
      <c r="A130" s="35">
        <v>3</v>
      </c>
      <c r="B130" s="36"/>
      <c r="C130" s="37"/>
      <c r="D130" s="37" t="s">
        <v>71</v>
      </c>
      <c r="E130" s="38">
        <f>E131</f>
        <v>41766.58</v>
      </c>
      <c r="F130" s="39">
        <f>F131</f>
        <v>43000</v>
      </c>
      <c r="G130" s="39">
        <f>G131</f>
        <v>43000</v>
      </c>
      <c r="H130" s="39">
        <f>H131</f>
        <v>43000</v>
      </c>
      <c r="I130" s="39">
        <f>I131</f>
        <v>43000</v>
      </c>
    </row>
    <row r="131" ht="27.6" customHeight="1" spans="1:9">
      <c r="A131" s="40">
        <v>37</v>
      </c>
      <c r="B131" s="41"/>
      <c r="C131" s="42"/>
      <c r="D131" s="301" t="s">
        <v>81</v>
      </c>
      <c r="E131" s="105">
        <v>41766.58</v>
      </c>
      <c r="F131" s="39">
        <v>43000</v>
      </c>
      <c r="G131" s="39">
        <v>43000</v>
      </c>
      <c r="H131" s="39">
        <v>43000</v>
      </c>
      <c r="I131" s="94">
        <v>43000</v>
      </c>
    </row>
    <row r="132" ht="24.95" customHeight="1" spans="1:9">
      <c r="A132" s="25" t="s">
        <v>169</v>
      </c>
      <c r="B132" s="26"/>
      <c r="C132" s="27"/>
      <c r="D132" s="27" t="s">
        <v>170</v>
      </c>
      <c r="E132" s="28">
        <f>E133+E136+E139</f>
        <v>113325.62</v>
      </c>
      <c r="F132" s="29">
        <f>F136+F139+F133</f>
        <v>9350</v>
      </c>
      <c r="G132" s="29">
        <f t="shared" ref="G132:I132" si="33">G136+G139+G133</f>
        <v>10000</v>
      </c>
      <c r="H132" s="29">
        <f t="shared" si="33"/>
        <v>10000</v>
      </c>
      <c r="I132" s="29">
        <f t="shared" si="33"/>
        <v>10000</v>
      </c>
    </row>
    <row r="133" ht="24.95" customHeight="1" spans="1:9">
      <c r="A133" s="30" t="s">
        <v>118</v>
      </c>
      <c r="B133" s="31"/>
      <c r="C133" s="32"/>
      <c r="D133" s="32" t="s">
        <v>57</v>
      </c>
      <c r="E133" s="86">
        <f t="shared" ref="E133:G134" si="34">E134</f>
        <v>966.03</v>
      </c>
      <c r="F133" s="125">
        <f t="shared" si="34"/>
        <v>2000</v>
      </c>
      <c r="G133" s="125">
        <f t="shared" si="34"/>
        <v>2020</v>
      </c>
      <c r="H133" s="125">
        <f t="shared" ref="H133:I133" si="35">H134</f>
        <v>2020</v>
      </c>
      <c r="I133" s="125">
        <f t="shared" si="35"/>
        <v>2020</v>
      </c>
    </row>
    <row r="134" ht="24.95" customHeight="1" spans="1:9">
      <c r="A134" s="35">
        <v>3</v>
      </c>
      <c r="B134" s="36"/>
      <c r="C134" s="37"/>
      <c r="D134" s="37" t="s">
        <v>71</v>
      </c>
      <c r="E134" s="87">
        <f t="shared" si="34"/>
        <v>966.03</v>
      </c>
      <c r="F134" s="126">
        <f t="shared" si="34"/>
        <v>2000</v>
      </c>
      <c r="G134" s="126">
        <f t="shared" si="34"/>
        <v>2020</v>
      </c>
      <c r="H134" s="126">
        <f>H135</f>
        <v>2020</v>
      </c>
      <c r="I134" s="126">
        <f>I135</f>
        <v>2020</v>
      </c>
    </row>
    <row r="135" ht="24.95" customHeight="1" spans="1:9">
      <c r="A135" s="40">
        <v>37</v>
      </c>
      <c r="B135" s="41"/>
      <c r="C135" s="42"/>
      <c r="D135" s="302" t="s">
        <v>81</v>
      </c>
      <c r="E135" s="87">
        <v>966.03</v>
      </c>
      <c r="F135" s="126">
        <v>2000</v>
      </c>
      <c r="G135" s="126">
        <v>2020</v>
      </c>
      <c r="H135" s="126">
        <v>2020</v>
      </c>
      <c r="I135" s="126">
        <v>2020</v>
      </c>
    </row>
    <row r="136" s="2" customFormat="1" ht="24.95" customHeight="1" spans="1:9">
      <c r="A136" s="30" t="s">
        <v>123</v>
      </c>
      <c r="B136" s="31"/>
      <c r="C136" s="32"/>
      <c r="D136" s="32" t="s">
        <v>48</v>
      </c>
      <c r="E136" s="33">
        <f t="shared" ref="E136:G137" si="36">E137</f>
        <v>108593.79</v>
      </c>
      <c r="F136" s="34">
        <f t="shared" si="36"/>
        <v>850</v>
      </c>
      <c r="G136" s="34">
        <f t="shared" si="36"/>
        <v>920</v>
      </c>
      <c r="H136" s="34">
        <f t="shared" ref="H136:I136" si="37">H137</f>
        <v>920</v>
      </c>
      <c r="I136" s="34">
        <f t="shared" si="37"/>
        <v>920</v>
      </c>
    </row>
    <row r="137" ht="24.95" customHeight="1" spans="1:9">
      <c r="A137" s="35">
        <v>3</v>
      </c>
      <c r="B137" s="36"/>
      <c r="C137" s="37"/>
      <c r="D137" s="37" t="s">
        <v>71</v>
      </c>
      <c r="E137" s="38">
        <f t="shared" si="36"/>
        <v>108593.79</v>
      </c>
      <c r="F137" s="39">
        <f t="shared" si="36"/>
        <v>850</v>
      </c>
      <c r="G137" s="39">
        <f t="shared" si="36"/>
        <v>920</v>
      </c>
      <c r="H137" s="39">
        <f>H138</f>
        <v>920</v>
      </c>
      <c r="I137" s="39">
        <f>I138</f>
        <v>920</v>
      </c>
    </row>
    <row r="138" ht="24.95" customHeight="1" spans="1:9">
      <c r="A138" s="40">
        <v>37</v>
      </c>
      <c r="B138" s="41"/>
      <c r="C138" s="42"/>
      <c r="D138" s="302" t="s">
        <v>81</v>
      </c>
      <c r="E138" s="38">
        <v>108593.79</v>
      </c>
      <c r="F138" s="39">
        <v>850</v>
      </c>
      <c r="G138" s="39">
        <v>920</v>
      </c>
      <c r="H138" s="39">
        <v>920</v>
      </c>
      <c r="I138" s="94">
        <v>920</v>
      </c>
    </row>
    <row r="139" s="2" customFormat="1" ht="24.95" customHeight="1" spans="1:9">
      <c r="A139" s="30" t="s">
        <v>171</v>
      </c>
      <c r="B139" s="31"/>
      <c r="C139" s="32"/>
      <c r="D139" s="32" t="s">
        <v>47</v>
      </c>
      <c r="E139" s="33">
        <f t="shared" ref="E139:G140" si="38">E140</f>
        <v>3765.8</v>
      </c>
      <c r="F139" s="34">
        <f t="shared" si="38"/>
        <v>6500</v>
      </c>
      <c r="G139" s="34">
        <f t="shared" si="38"/>
        <v>7060</v>
      </c>
      <c r="H139" s="34">
        <f t="shared" ref="H139:I139" si="39">H140</f>
        <v>7060</v>
      </c>
      <c r="I139" s="34">
        <f t="shared" si="39"/>
        <v>7060</v>
      </c>
    </row>
    <row r="140" ht="24.95" customHeight="1" spans="1:9">
      <c r="A140" s="35">
        <v>3</v>
      </c>
      <c r="B140" s="36"/>
      <c r="C140" s="37"/>
      <c r="D140" s="37" t="s">
        <v>71</v>
      </c>
      <c r="E140" s="38">
        <f t="shared" si="38"/>
        <v>3765.8</v>
      </c>
      <c r="F140" s="39">
        <f t="shared" si="38"/>
        <v>6500</v>
      </c>
      <c r="G140" s="39">
        <f t="shared" si="38"/>
        <v>7060</v>
      </c>
      <c r="H140" s="39">
        <f>H141</f>
        <v>7060</v>
      </c>
      <c r="I140" s="39">
        <f>I141</f>
        <v>7060</v>
      </c>
    </row>
    <row r="141" ht="24.95" customHeight="1" spans="1:9">
      <c r="A141" s="40">
        <v>37</v>
      </c>
      <c r="B141" s="41"/>
      <c r="C141" s="42"/>
      <c r="D141" s="302" t="s">
        <v>81</v>
      </c>
      <c r="E141" s="38">
        <v>3765.8</v>
      </c>
      <c r="F141" s="39">
        <v>6500</v>
      </c>
      <c r="G141" s="39">
        <v>7060</v>
      </c>
      <c r="H141" s="39">
        <v>7060</v>
      </c>
      <c r="I141" s="94">
        <v>7060</v>
      </c>
    </row>
    <row r="142" ht="30" customHeight="1" spans="1:9">
      <c r="A142" s="25" t="s">
        <v>172</v>
      </c>
      <c r="B142" s="26"/>
      <c r="C142" s="27"/>
      <c r="D142" s="27" t="s">
        <v>173</v>
      </c>
      <c r="E142" s="28">
        <f>E143+E147+E151</f>
        <v>0</v>
      </c>
      <c r="F142" s="29">
        <v>0</v>
      </c>
      <c r="G142" s="29">
        <f>G143+G147+G151</f>
        <v>0</v>
      </c>
      <c r="H142" s="29">
        <f t="shared" ref="H142:I142" si="40">H143+H147+H151</f>
        <v>0</v>
      </c>
      <c r="I142" s="29">
        <f t="shared" si="40"/>
        <v>0</v>
      </c>
    </row>
    <row r="143" s="2" customFormat="1" ht="24.95" customHeight="1" spans="1:9">
      <c r="A143" s="30" t="s">
        <v>118</v>
      </c>
      <c r="B143" s="31"/>
      <c r="C143" s="32"/>
      <c r="D143" s="32" t="s">
        <v>57</v>
      </c>
      <c r="E143" s="33">
        <f>E144</f>
        <v>0</v>
      </c>
      <c r="F143" s="34">
        <f>F144</f>
        <v>0</v>
      </c>
      <c r="G143" s="34">
        <f>G144</f>
        <v>0</v>
      </c>
      <c r="H143" s="34">
        <f t="shared" ref="H143:I143" si="41">H144</f>
        <v>0</v>
      </c>
      <c r="I143" s="34">
        <f t="shared" si="41"/>
        <v>0</v>
      </c>
    </row>
    <row r="144" ht="24.95" customHeight="1" spans="1:9">
      <c r="A144" s="35">
        <v>3</v>
      </c>
      <c r="B144" s="36"/>
      <c r="C144" s="37"/>
      <c r="D144" s="37" t="s">
        <v>71</v>
      </c>
      <c r="E144" s="38">
        <v>0</v>
      </c>
      <c r="F144" s="39">
        <f>F145+F146</f>
        <v>0</v>
      </c>
      <c r="G144" s="39">
        <v>0</v>
      </c>
      <c r="H144" s="39">
        <v>0</v>
      </c>
      <c r="I144" s="39">
        <v>0</v>
      </c>
    </row>
    <row r="145" ht="24.95" customHeight="1" spans="1:9">
      <c r="A145" s="40">
        <v>31</v>
      </c>
      <c r="B145" s="41"/>
      <c r="C145" s="42"/>
      <c r="D145" s="37" t="s">
        <v>72</v>
      </c>
      <c r="E145" s="38">
        <v>0</v>
      </c>
      <c r="F145" s="39">
        <v>0</v>
      </c>
      <c r="G145" s="39">
        <v>0</v>
      </c>
      <c r="H145" s="39">
        <v>0</v>
      </c>
      <c r="I145" s="94">
        <v>0</v>
      </c>
    </row>
    <row r="146" ht="24.95" customHeight="1" spans="1:9">
      <c r="A146" s="40">
        <v>32</v>
      </c>
      <c r="B146" s="41"/>
      <c r="C146" s="42"/>
      <c r="D146" s="37" t="s">
        <v>174</v>
      </c>
      <c r="E146" s="87">
        <v>0</v>
      </c>
      <c r="F146" s="39">
        <v>0</v>
      </c>
      <c r="G146" s="39">
        <v>0</v>
      </c>
      <c r="H146" s="39">
        <v>0</v>
      </c>
      <c r="I146" s="94">
        <v>0</v>
      </c>
    </row>
    <row r="147" s="2" customFormat="1" ht="24.95" customHeight="1" spans="1:9">
      <c r="A147" s="30" t="s">
        <v>139</v>
      </c>
      <c r="B147" s="31"/>
      <c r="C147" s="32"/>
      <c r="D147" s="32" t="s">
        <v>45</v>
      </c>
      <c r="E147" s="84">
        <f>E148</f>
        <v>0</v>
      </c>
      <c r="F147" s="34">
        <f>F148</f>
        <v>0</v>
      </c>
      <c r="G147" s="34">
        <f>G148</f>
        <v>0</v>
      </c>
      <c r="H147" s="34">
        <f t="shared" ref="H147:I147" si="42">H148</f>
        <v>0</v>
      </c>
      <c r="I147" s="34">
        <f t="shared" si="42"/>
        <v>0</v>
      </c>
    </row>
    <row r="148" ht="24.95" customHeight="1" spans="1:9">
      <c r="A148" s="35">
        <v>3</v>
      </c>
      <c r="B148" s="36"/>
      <c r="C148" s="37"/>
      <c r="D148" s="37" t="s">
        <v>71</v>
      </c>
      <c r="E148" s="85">
        <v>0</v>
      </c>
      <c r="F148" s="39">
        <v>0</v>
      </c>
      <c r="G148" s="39">
        <v>0</v>
      </c>
      <c r="H148" s="39">
        <v>0</v>
      </c>
      <c r="I148" s="39">
        <v>0</v>
      </c>
    </row>
    <row r="149" ht="24.95" customHeight="1" spans="1:9">
      <c r="A149" s="40">
        <v>31</v>
      </c>
      <c r="B149" s="41"/>
      <c r="C149" s="42"/>
      <c r="D149" s="37" t="s">
        <v>72</v>
      </c>
      <c r="E149" s="85">
        <v>0</v>
      </c>
      <c r="F149" s="39">
        <v>0</v>
      </c>
      <c r="G149" s="39">
        <v>0</v>
      </c>
      <c r="H149" s="39">
        <v>0</v>
      </c>
      <c r="I149" s="94">
        <v>0</v>
      </c>
    </row>
    <row r="150" ht="24.95" customHeight="1" spans="1:9">
      <c r="A150" s="40">
        <v>32</v>
      </c>
      <c r="B150" s="41"/>
      <c r="C150" s="42"/>
      <c r="D150" s="37" t="s">
        <v>166</v>
      </c>
      <c r="E150" s="85">
        <v>0</v>
      </c>
      <c r="F150" s="39">
        <v>0</v>
      </c>
      <c r="G150" s="39">
        <v>0</v>
      </c>
      <c r="H150" s="39">
        <v>0</v>
      </c>
      <c r="I150" s="94">
        <v>0</v>
      </c>
    </row>
    <row r="151" s="2" customFormat="1" ht="24.95" customHeight="1" spans="1:9">
      <c r="A151" s="30" t="s">
        <v>148</v>
      </c>
      <c r="B151" s="31"/>
      <c r="C151" s="32"/>
      <c r="D151" s="32" t="s">
        <v>47</v>
      </c>
      <c r="E151" s="33">
        <f>E152</f>
        <v>0</v>
      </c>
      <c r="F151" s="34">
        <f>F152</f>
        <v>0</v>
      </c>
      <c r="G151" s="34">
        <f>G152</f>
        <v>0</v>
      </c>
      <c r="H151" s="34">
        <f t="shared" ref="H151:I151" si="43">H152</f>
        <v>0</v>
      </c>
      <c r="I151" s="34">
        <f t="shared" si="43"/>
        <v>0</v>
      </c>
    </row>
    <row r="152" ht="24.95" customHeight="1" spans="1:9">
      <c r="A152" s="35">
        <v>3</v>
      </c>
      <c r="B152" s="36"/>
      <c r="C152" s="37"/>
      <c r="D152" s="37" t="s">
        <v>71</v>
      </c>
      <c r="E152" s="38">
        <f>E153+E154</f>
        <v>0</v>
      </c>
      <c r="F152" s="39">
        <f>F153+F154</f>
        <v>0</v>
      </c>
      <c r="G152" s="39">
        <v>0</v>
      </c>
      <c r="H152" s="39">
        <v>0</v>
      </c>
      <c r="I152" s="39">
        <v>0</v>
      </c>
    </row>
    <row r="153" ht="24.95" customHeight="1" spans="1:9">
      <c r="A153" s="40">
        <v>31</v>
      </c>
      <c r="B153" s="41"/>
      <c r="C153" s="42"/>
      <c r="D153" s="37" t="s">
        <v>72</v>
      </c>
      <c r="E153" s="38">
        <v>0</v>
      </c>
      <c r="F153" s="39">
        <v>0</v>
      </c>
      <c r="G153" s="39">
        <v>0</v>
      </c>
      <c r="H153" s="39">
        <v>0</v>
      </c>
      <c r="I153" s="94">
        <v>0</v>
      </c>
    </row>
    <row r="154" ht="24.95" customHeight="1" spans="1:9">
      <c r="A154" s="40">
        <v>32</v>
      </c>
      <c r="B154" s="41"/>
      <c r="C154" s="42"/>
      <c r="D154" s="37" t="s">
        <v>166</v>
      </c>
      <c r="E154" s="38">
        <v>0</v>
      </c>
      <c r="F154" s="39">
        <v>0</v>
      </c>
      <c r="G154" s="39">
        <v>0</v>
      </c>
      <c r="H154" s="39">
        <v>0</v>
      </c>
      <c r="I154" s="94">
        <v>0</v>
      </c>
    </row>
    <row r="155" ht="24.95" customHeight="1" spans="1:9">
      <c r="A155" s="25" t="s">
        <v>175</v>
      </c>
      <c r="B155" s="26"/>
      <c r="C155" s="27"/>
      <c r="D155" s="27" t="s">
        <v>176</v>
      </c>
      <c r="E155" s="127">
        <f>E156+E160+E164</f>
        <v>84895.57</v>
      </c>
      <c r="F155" s="29">
        <f>F156+F160+F164</f>
        <v>117600</v>
      </c>
      <c r="G155" s="29">
        <f>G156+G160+G164</f>
        <v>158000</v>
      </c>
      <c r="H155" s="29">
        <f>H156+H160+H164</f>
        <v>158000</v>
      </c>
      <c r="I155" s="29">
        <f>I156+I160+I164</f>
        <v>158000</v>
      </c>
    </row>
    <row r="156" s="2" customFormat="1" ht="24.95" customHeight="1" spans="1:9">
      <c r="A156" s="30" t="s">
        <v>118</v>
      </c>
      <c r="B156" s="31"/>
      <c r="C156" s="32"/>
      <c r="D156" s="32" t="s">
        <v>57</v>
      </c>
      <c r="E156" s="92">
        <f>E157</f>
        <v>12734.34</v>
      </c>
      <c r="F156" s="34">
        <f>F157</f>
        <v>17590</v>
      </c>
      <c r="G156" s="34">
        <f>G157</f>
        <v>4878.13</v>
      </c>
      <c r="H156" s="34">
        <f t="shared" ref="H156:I156" si="44">H157</f>
        <v>4878.13</v>
      </c>
      <c r="I156" s="34">
        <f t="shared" si="44"/>
        <v>4878.13</v>
      </c>
    </row>
    <row r="157" ht="24.95" customHeight="1" spans="1:9">
      <c r="A157" s="35">
        <v>3</v>
      </c>
      <c r="B157" s="36"/>
      <c r="C157" s="37"/>
      <c r="D157" s="37" t="s">
        <v>71</v>
      </c>
      <c r="E157" s="108">
        <f>E158+E159</f>
        <v>12734.34</v>
      </c>
      <c r="F157" s="39">
        <f>F158+F159</f>
        <v>17590</v>
      </c>
      <c r="G157" s="39">
        <f>G158+G159</f>
        <v>4878.13</v>
      </c>
      <c r="H157" s="39">
        <f>H158+H159</f>
        <v>4878.13</v>
      </c>
      <c r="I157" s="39">
        <f>I158+I159</f>
        <v>4878.13</v>
      </c>
    </row>
    <row r="158" ht="24.95" customHeight="1" spans="1:9">
      <c r="A158" s="40">
        <v>31</v>
      </c>
      <c r="B158" s="41"/>
      <c r="C158" s="42"/>
      <c r="D158" s="37" t="s">
        <v>72</v>
      </c>
      <c r="E158" s="108">
        <v>12115.42</v>
      </c>
      <c r="F158" s="39">
        <v>16780</v>
      </c>
      <c r="G158" s="39">
        <v>4773.95</v>
      </c>
      <c r="H158" s="39">
        <v>4773.95</v>
      </c>
      <c r="I158" s="94">
        <v>4773.95</v>
      </c>
    </row>
    <row r="159" ht="24.95" customHeight="1" spans="1:9">
      <c r="A159" s="40">
        <v>32</v>
      </c>
      <c r="B159" s="41"/>
      <c r="C159" s="42"/>
      <c r="D159" s="37" t="s">
        <v>166</v>
      </c>
      <c r="E159" s="85">
        <v>618.92</v>
      </c>
      <c r="F159" s="39">
        <v>810</v>
      </c>
      <c r="G159" s="39">
        <v>104.18</v>
      </c>
      <c r="H159" s="39">
        <v>104.18</v>
      </c>
      <c r="I159" s="94">
        <v>104.18</v>
      </c>
    </row>
    <row r="160" s="7" customFormat="1" ht="24.95" customHeight="1" spans="1:9">
      <c r="A160" s="60" t="s">
        <v>123</v>
      </c>
      <c r="B160" s="61"/>
      <c r="C160" s="62"/>
      <c r="D160" s="62" t="s">
        <v>48</v>
      </c>
      <c r="E160" s="128">
        <f>E161</f>
        <v>10824.18</v>
      </c>
      <c r="F160" s="65">
        <f>F161</f>
        <v>15011</v>
      </c>
      <c r="G160" s="65">
        <f>G161</f>
        <v>21242.83</v>
      </c>
      <c r="H160" s="65">
        <f>H161</f>
        <v>21242.83</v>
      </c>
      <c r="I160" s="97">
        <f>I161</f>
        <v>21242.83</v>
      </c>
    </row>
    <row r="161" ht="24.95" customHeight="1" spans="1:9">
      <c r="A161" s="35">
        <v>3</v>
      </c>
      <c r="B161" s="36"/>
      <c r="C161" s="37"/>
      <c r="D161" s="37" t="s">
        <v>71</v>
      </c>
      <c r="E161" s="108">
        <f>E162+E163</f>
        <v>10824.18</v>
      </c>
      <c r="F161" s="39">
        <f>F162+F163</f>
        <v>15011</v>
      </c>
      <c r="G161" s="39">
        <f>G162+G163</f>
        <v>21242.83</v>
      </c>
      <c r="H161" s="39">
        <f>H162+H163</f>
        <v>21242.83</v>
      </c>
      <c r="I161" s="94">
        <f>I162+I163</f>
        <v>21242.83</v>
      </c>
    </row>
    <row r="162" ht="24.95" customHeight="1" spans="1:9">
      <c r="A162" s="40">
        <v>31</v>
      </c>
      <c r="B162" s="41"/>
      <c r="C162" s="42"/>
      <c r="D162" s="37" t="s">
        <v>72</v>
      </c>
      <c r="E162" s="108">
        <v>10298.09</v>
      </c>
      <c r="F162" s="39">
        <v>14310</v>
      </c>
      <c r="G162" s="39">
        <v>20652.43</v>
      </c>
      <c r="H162" s="39">
        <v>20652.43</v>
      </c>
      <c r="I162" s="94">
        <v>20652.43</v>
      </c>
    </row>
    <row r="163" ht="24.95" customHeight="1" spans="1:9">
      <c r="A163" s="40">
        <v>32</v>
      </c>
      <c r="B163" s="41"/>
      <c r="C163" s="42"/>
      <c r="D163" s="37" t="s">
        <v>166</v>
      </c>
      <c r="E163" s="85">
        <v>526.09</v>
      </c>
      <c r="F163" s="39">
        <v>701</v>
      </c>
      <c r="G163" s="39">
        <v>590.4</v>
      </c>
      <c r="H163" s="39">
        <v>590.4</v>
      </c>
      <c r="I163" s="94">
        <v>590.4</v>
      </c>
    </row>
    <row r="164" s="7" customFormat="1" ht="24.95" customHeight="1" spans="1:9">
      <c r="A164" s="60" t="s">
        <v>148</v>
      </c>
      <c r="B164" s="61"/>
      <c r="C164" s="62"/>
      <c r="D164" s="62" t="s">
        <v>47</v>
      </c>
      <c r="E164" s="128">
        <f>E165</f>
        <v>61337.05</v>
      </c>
      <c r="F164" s="65">
        <f>F165</f>
        <v>84999</v>
      </c>
      <c r="G164" s="65">
        <f>G165</f>
        <v>131879.04</v>
      </c>
      <c r="H164" s="65">
        <f>H165</f>
        <v>131879.04</v>
      </c>
      <c r="I164" s="97">
        <f>I165</f>
        <v>131879.04</v>
      </c>
    </row>
    <row r="165" ht="24.95" customHeight="1" spans="1:9">
      <c r="A165" s="35">
        <v>3</v>
      </c>
      <c r="B165" s="36"/>
      <c r="C165" s="37"/>
      <c r="D165" s="37" t="s">
        <v>71</v>
      </c>
      <c r="E165" s="108">
        <f>E166+E167</f>
        <v>61337.05</v>
      </c>
      <c r="F165" s="39">
        <f>F166+F167</f>
        <v>84999</v>
      </c>
      <c r="G165" s="39">
        <f>G166+G167</f>
        <v>131879.04</v>
      </c>
      <c r="H165" s="39">
        <f>H166+H167</f>
        <v>131879.04</v>
      </c>
      <c r="I165" s="94">
        <f>I166+I167</f>
        <v>131879.04</v>
      </c>
    </row>
    <row r="166" ht="24.95" customHeight="1" spans="1:9">
      <c r="A166" s="40">
        <v>31</v>
      </c>
      <c r="B166" s="41"/>
      <c r="C166" s="42"/>
      <c r="D166" s="37" t="s">
        <v>72</v>
      </c>
      <c r="E166" s="108">
        <v>58355.91</v>
      </c>
      <c r="F166" s="39">
        <v>81110</v>
      </c>
      <c r="G166" s="39">
        <v>127943.06</v>
      </c>
      <c r="H166" s="39">
        <v>127943.06</v>
      </c>
      <c r="I166" s="94">
        <v>127943.06</v>
      </c>
    </row>
    <row r="167" ht="24.95" customHeight="1" spans="1:9">
      <c r="A167" s="40">
        <v>32</v>
      </c>
      <c r="B167" s="41"/>
      <c r="C167" s="42"/>
      <c r="D167" s="37" t="s">
        <v>166</v>
      </c>
      <c r="E167" s="108">
        <v>2981.14</v>
      </c>
      <c r="F167" s="39">
        <v>3889</v>
      </c>
      <c r="G167" s="39">
        <v>3935.98</v>
      </c>
      <c r="H167" s="39">
        <v>3935.98</v>
      </c>
      <c r="I167" s="94">
        <v>3935.98</v>
      </c>
    </row>
    <row r="171" ht="25.5" spans="1:9">
      <c r="A171" s="15"/>
      <c r="B171" s="16"/>
      <c r="C171" s="17"/>
      <c r="D171" s="18" t="s">
        <v>113</v>
      </c>
      <c r="E171" s="18" t="s">
        <v>37</v>
      </c>
      <c r="F171" s="19" t="s">
        <v>38</v>
      </c>
      <c r="G171" s="19" t="s">
        <v>39</v>
      </c>
      <c r="H171" s="19" t="s">
        <v>40</v>
      </c>
      <c r="I171" s="19" t="s">
        <v>41</v>
      </c>
    </row>
    <row r="172" spans="1:9">
      <c r="A172" s="15"/>
      <c r="B172" s="16"/>
      <c r="C172" s="17"/>
      <c r="D172" s="18" t="s">
        <v>177</v>
      </c>
      <c r="E172" s="129">
        <f>E173+E186</f>
        <v>2590450.83</v>
      </c>
      <c r="F172" s="130">
        <f>F173+F186</f>
        <v>2679993.64</v>
      </c>
      <c r="G172" s="130">
        <f>G173+G186</f>
        <v>3075023.33</v>
      </c>
      <c r="H172" s="130">
        <f>H173+H186</f>
        <v>3368716.95</v>
      </c>
      <c r="I172" s="130">
        <f>I173+I186</f>
        <v>3038716.95</v>
      </c>
    </row>
    <row r="173" ht="37.15" customHeight="1" spans="1:9">
      <c r="A173" s="20" t="s">
        <v>114</v>
      </c>
      <c r="B173" s="21"/>
      <c r="C173" s="22"/>
      <c r="D173" s="22" t="s">
        <v>115</v>
      </c>
      <c r="E173" s="23">
        <f>E174+E175+E176+E177+E178+E179+E180+E181+E182+E183+E184+E185</f>
        <v>2235967.75</v>
      </c>
      <c r="F173" s="24">
        <f>F174+F175+F176+F177+F178+F179+F180+F181+F182+F183+F184+F185</f>
        <v>2378043.64</v>
      </c>
      <c r="G173" s="24">
        <f>G174+G175+G176+G177+G178+G179+G180+G181+G182+G183+G184+G185</f>
        <v>2688023.33</v>
      </c>
      <c r="H173" s="24">
        <f>H174+H175+H176+H177+H178+H179+H180+H181+H182+H183+H184+H185</f>
        <v>2981716.95</v>
      </c>
      <c r="I173" s="24">
        <f>I174+I175+I176+I177+I178+I179+I180+I181+I182+I183+I184+I185</f>
        <v>2651716.95</v>
      </c>
    </row>
    <row r="174" ht="24.95" customHeight="1" spans="1:9">
      <c r="A174" s="25" t="s">
        <v>116</v>
      </c>
      <c r="B174" s="26"/>
      <c r="C174" s="27"/>
      <c r="D174" s="27" t="s">
        <v>117</v>
      </c>
      <c r="E174" s="131">
        <f>E7</f>
        <v>125840.8</v>
      </c>
      <c r="F174" s="132">
        <f>F7</f>
        <v>74144</v>
      </c>
      <c r="G174" s="132">
        <v>90136</v>
      </c>
      <c r="H174" s="132">
        <v>90000</v>
      </c>
      <c r="I174" s="132">
        <v>90000</v>
      </c>
    </row>
    <row r="175" ht="24.95" customHeight="1" spans="1:9">
      <c r="A175" s="25" t="s">
        <v>119</v>
      </c>
      <c r="B175" s="26"/>
      <c r="C175" s="27"/>
      <c r="D175" s="27" t="s">
        <v>120</v>
      </c>
      <c r="E175" s="131">
        <f>E11</f>
        <v>219.44</v>
      </c>
      <c r="F175" s="132">
        <f>F11</f>
        <v>50</v>
      </c>
      <c r="G175" s="132">
        <v>50</v>
      </c>
      <c r="H175" s="132">
        <v>50</v>
      </c>
      <c r="I175" s="132">
        <v>50</v>
      </c>
    </row>
    <row r="176" ht="24.95" customHeight="1" spans="1:9">
      <c r="A176" s="25" t="s">
        <v>121</v>
      </c>
      <c r="B176" s="26"/>
      <c r="C176" s="27"/>
      <c r="D176" s="27" t="s">
        <v>122</v>
      </c>
      <c r="E176" s="131">
        <f>E15</f>
        <v>5947</v>
      </c>
      <c r="F176" s="132">
        <f>F15</f>
        <v>12000</v>
      </c>
      <c r="G176" s="132">
        <v>14500</v>
      </c>
      <c r="H176" s="132">
        <v>24000</v>
      </c>
      <c r="I176" s="132">
        <v>24000</v>
      </c>
    </row>
    <row r="177" ht="24.95" customHeight="1" spans="1:9">
      <c r="A177" s="25" t="s">
        <v>124</v>
      </c>
      <c r="B177" s="26"/>
      <c r="C177" s="27"/>
      <c r="D177" s="27" t="s">
        <v>125</v>
      </c>
      <c r="E177" s="131">
        <f>E22</f>
        <v>15000</v>
      </c>
      <c r="F177" s="132">
        <f>F22</f>
        <v>21000</v>
      </c>
      <c r="G177" s="132">
        <v>11000</v>
      </c>
      <c r="H177" s="132">
        <v>24000</v>
      </c>
      <c r="I177" s="132">
        <v>24000</v>
      </c>
    </row>
    <row r="178" ht="32.45" customHeight="1" spans="1:9">
      <c r="A178" s="25" t="s">
        <v>126</v>
      </c>
      <c r="B178" s="26"/>
      <c r="C178" s="27"/>
      <c r="D178" s="27" t="s">
        <v>127</v>
      </c>
      <c r="E178" s="133">
        <v>0</v>
      </c>
      <c r="F178" s="132">
        <v>64425</v>
      </c>
      <c r="G178" s="132">
        <v>76400</v>
      </c>
      <c r="H178" s="132">
        <v>70000</v>
      </c>
      <c r="I178" s="132">
        <v>70000</v>
      </c>
    </row>
    <row r="179" ht="32.45" customHeight="1" spans="1:9">
      <c r="A179" s="25" t="s">
        <v>128</v>
      </c>
      <c r="B179" s="26"/>
      <c r="C179" s="27"/>
      <c r="D179" s="27" t="s">
        <v>129</v>
      </c>
      <c r="E179" s="133">
        <v>0</v>
      </c>
      <c r="F179" s="132">
        <v>0</v>
      </c>
      <c r="G179" s="132">
        <v>0</v>
      </c>
      <c r="H179" s="132">
        <v>0</v>
      </c>
      <c r="I179" s="132">
        <v>10000</v>
      </c>
    </row>
    <row r="180" ht="32.45" customHeight="1" spans="1:9">
      <c r="A180" s="25" t="s">
        <v>130</v>
      </c>
      <c r="B180" s="26"/>
      <c r="C180" s="27"/>
      <c r="D180" s="27" t="s">
        <v>131</v>
      </c>
      <c r="E180" s="133">
        <v>0</v>
      </c>
      <c r="F180" s="132">
        <v>0</v>
      </c>
      <c r="G180" s="132">
        <v>100000</v>
      </c>
      <c r="H180" s="132">
        <v>400000</v>
      </c>
      <c r="I180" s="132">
        <v>60000</v>
      </c>
    </row>
    <row r="181" ht="32.45" customHeight="1" spans="1:9">
      <c r="A181" s="25" t="s">
        <v>132</v>
      </c>
      <c r="B181" s="26"/>
      <c r="C181" s="27"/>
      <c r="D181" s="27" t="s">
        <v>133</v>
      </c>
      <c r="E181" s="133">
        <v>1962312.62</v>
      </c>
      <c r="F181" s="132">
        <v>1914903.79</v>
      </c>
      <c r="G181" s="132">
        <v>2081068.54</v>
      </c>
      <c r="H181" s="132">
        <v>2081068.54</v>
      </c>
      <c r="I181" s="132">
        <v>2081068.54</v>
      </c>
    </row>
    <row r="182" ht="24.95" customHeight="1" spans="1:9">
      <c r="A182" s="25" t="s">
        <v>143</v>
      </c>
      <c r="B182" s="26"/>
      <c r="C182" s="27"/>
      <c r="D182" s="27" t="s">
        <v>144</v>
      </c>
      <c r="E182" s="134">
        <f>E58</f>
        <v>91904.23</v>
      </c>
      <c r="F182" s="132">
        <f>F58</f>
        <v>249984.28</v>
      </c>
      <c r="G182" s="132">
        <v>273398.57</v>
      </c>
      <c r="H182" s="132">
        <v>260128.19</v>
      </c>
      <c r="I182" s="132">
        <v>260128.19</v>
      </c>
    </row>
    <row r="183" ht="24.95" customHeight="1" spans="1:9">
      <c r="A183" s="25" t="s">
        <v>152</v>
      </c>
      <c r="B183" s="26"/>
      <c r="C183" s="27"/>
      <c r="D183" s="27" t="s">
        <v>153</v>
      </c>
      <c r="E183" s="135">
        <f>E92</f>
        <v>6.21</v>
      </c>
      <c r="F183" s="132">
        <f>F92</f>
        <v>0</v>
      </c>
      <c r="G183" s="132">
        <f>G92</f>
        <v>0</v>
      </c>
      <c r="H183" s="132">
        <f>H92</f>
        <v>0</v>
      </c>
      <c r="I183" s="132">
        <f>I92</f>
        <v>0</v>
      </c>
    </row>
    <row r="184" ht="24.95" customHeight="1" spans="1:9">
      <c r="A184" s="25" t="s">
        <v>154</v>
      </c>
      <c r="B184" s="26"/>
      <c r="C184" s="27"/>
      <c r="D184" s="27" t="s">
        <v>155</v>
      </c>
      <c r="E184" s="131">
        <f>E99</f>
        <v>34737.45</v>
      </c>
      <c r="F184" s="132">
        <f>F99</f>
        <v>33951.91</v>
      </c>
      <c r="G184" s="132">
        <v>41470.22</v>
      </c>
      <c r="H184" s="132">
        <v>32470.22</v>
      </c>
      <c r="I184" s="132">
        <v>32470.22</v>
      </c>
    </row>
    <row r="185" s="6" customFormat="1" ht="24.95" customHeight="1" spans="1:9">
      <c r="A185" s="25" t="s">
        <v>157</v>
      </c>
      <c r="B185" s="26"/>
      <c r="C185" s="27"/>
      <c r="D185" s="115" t="s">
        <v>158</v>
      </c>
      <c r="E185" s="136">
        <v>0</v>
      </c>
      <c r="F185" s="137">
        <v>7584.66</v>
      </c>
      <c r="G185" s="137">
        <v>0</v>
      </c>
      <c r="H185" s="137">
        <v>0</v>
      </c>
      <c r="I185" s="138">
        <v>0</v>
      </c>
    </row>
    <row r="186" ht="24.95" customHeight="1" spans="1:9">
      <c r="A186" s="20" t="s">
        <v>160</v>
      </c>
      <c r="B186" s="21"/>
      <c r="C186" s="22"/>
      <c r="D186" s="22" t="s">
        <v>161</v>
      </c>
      <c r="E186" s="120">
        <f>E187+E188+E189+E190+E191+E192</f>
        <v>354483.08</v>
      </c>
      <c r="F186" s="24">
        <f>SUM(F187:F192)</f>
        <v>301950</v>
      </c>
      <c r="G186" s="24">
        <f>SUM(G187:G192)</f>
        <v>387000</v>
      </c>
      <c r="H186" s="24">
        <f>SUM(H187:H192)</f>
        <v>387000</v>
      </c>
      <c r="I186" s="24">
        <f>SUM(I187:I192)</f>
        <v>387000</v>
      </c>
    </row>
    <row r="187" ht="31.9" customHeight="1" spans="1:9">
      <c r="A187" s="25" t="s">
        <v>162</v>
      </c>
      <c r="B187" s="26"/>
      <c r="C187" s="27"/>
      <c r="D187" s="27" t="s">
        <v>163</v>
      </c>
      <c r="E187" s="135">
        <f>E118</f>
        <v>0</v>
      </c>
      <c r="F187" s="132">
        <f>F118</f>
        <v>2000</v>
      </c>
      <c r="G187" s="132">
        <v>2000</v>
      </c>
      <c r="H187" s="132">
        <v>2000</v>
      </c>
      <c r="I187" s="132">
        <v>2000</v>
      </c>
    </row>
    <row r="188" ht="24.95" customHeight="1" spans="1:9">
      <c r="A188" s="25" t="s">
        <v>164</v>
      </c>
      <c r="B188" s="26"/>
      <c r="C188" s="27"/>
      <c r="D188" s="27" t="s">
        <v>165</v>
      </c>
      <c r="E188" s="131">
        <f>E123</f>
        <v>114495.31</v>
      </c>
      <c r="F188" s="132">
        <f>F123</f>
        <v>130000</v>
      </c>
      <c r="G188" s="132">
        <v>174000</v>
      </c>
      <c r="H188" s="132">
        <v>174000</v>
      </c>
      <c r="I188" s="132">
        <v>174000</v>
      </c>
    </row>
    <row r="189" ht="30.6" customHeight="1" spans="1:9">
      <c r="A189" s="25" t="s">
        <v>167</v>
      </c>
      <c r="B189" s="26"/>
      <c r="C189" s="27"/>
      <c r="D189" s="27" t="s">
        <v>168</v>
      </c>
      <c r="E189" s="131">
        <f>E128</f>
        <v>41766.58</v>
      </c>
      <c r="F189" s="132">
        <f>F128</f>
        <v>43000</v>
      </c>
      <c r="G189" s="132">
        <v>43000</v>
      </c>
      <c r="H189" s="132">
        <v>43000</v>
      </c>
      <c r="I189" s="132">
        <v>43000</v>
      </c>
    </row>
    <row r="190" ht="24.95" customHeight="1" spans="1:9">
      <c r="A190" s="25" t="s">
        <v>169</v>
      </c>
      <c r="B190" s="26"/>
      <c r="C190" s="27"/>
      <c r="D190" s="27" t="s">
        <v>170</v>
      </c>
      <c r="E190" s="131">
        <f>E132</f>
        <v>113325.62</v>
      </c>
      <c r="F190" s="132">
        <f>F132</f>
        <v>9350</v>
      </c>
      <c r="G190" s="132">
        <v>10000</v>
      </c>
      <c r="H190" s="132">
        <v>10000</v>
      </c>
      <c r="I190" s="132">
        <v>10000</v>
      </c>
    </row>
    <row r="191" ht="30" customHeight="1" spans="1:9">
      <c r="A191" s="25" t="s">
        <v>172</v>
      </c>
      <c r="B191" s="26"/>
      <c r="C191" s="27"/>
      <c r="D191" s="27" t="s">
        <v>173</v>
      </c>
      <c r="E191" s="131">
        <f>E142</f>
        <v>0</v>
      </c>
      <c r="F191" s="132">
        <f>F142</f>
        <v>0</v>
      </c>
      <c r="G191" s="132">
        <f t="shared" ref="G191:I191" si="45">G142</f>
        <v>0</v>
      </c>
      <c r="H191" s="132">
        <f t="shared" si="45"/>
        <v>0</v>
      </c>
      <c r="I191" s="132">
        <f t="shared" si="45"/>
        <v>0</v>
      </c>
    </row>
    <row r="192" ht="30" customHeight="1" spans="1:9">
      <c r="A192" s="25" t="s">
        <v>175</v>
      </c>
      <c r="B192" s="26"/>
      <c r="C192" s="27"/>
      <c r="D192" s="27" t="s">
        <v>178</v>
      </c>
      <c r="E192" s="131">
        <v>84895.57</v>
      </c>
      <c r="F192" s="132">
        <v>117600</v>
      </c>
      <c r="G192" s="132">
        <v>158000</v>
      </c>
      <c r="H192" s="132">
        <v>158000</v>
      </c>
      <c r="I192" s="132">
        <v>158000</v>
      </c>
    </row>
  </sheetData>
  <mergeCells count="169">
    <mergeCell ref="A1:I1"/>
    <mergeCell ref="A3:I3"/>
    <mergeCell ref="A5:C5"/>
    <mergeCell ref="A6:C6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2:C22"/>
    <mergeCell ref="A23:C23"/>
    <mergeCell ref="A24:C24"/>
    <mergeCell ref="A25:C25"/>
    <mergeCell ref="A26:C26"/>
    <mergeCell ref="A29:C29"/>
    <mergeCell ref="A30:C30"/>
    <mergeCell ref="A31:C31"/>
    <mergeCell ref="A32:C32"/>
    <mergeCell ref="A33:C33"/>
    <mergeCell ref="A34:C34"/>
    <mergeCell ref="A37:C37"/>
    <mergeCell ref="A38:C38"/>
    <mergeCell ref="A41:C41"/>
    <mergeCell ref="A42:C42"/>
    <mergeCell ref="A43:C43"/>
    <mergeCell ref="A44:C44"/>
    <mergeCell ref="A45:C45"/>
    <mergeCell ref="A46:C46"/>
    <mergeCell ref="A47:C47"/>
    <mergeCell ref="A48:C48"/>
    <mergeCell ref="A49:C49"/>
    <mergeCell ref="A50:C50"/>
    <mergeCell ref="A51:C51"/>
    <mergeCell ref="A52:C52"/>
    <mergeCell ref="A54:C54"/>
    <mergeCell ref="A55:C55"/>
    <mergeCell ref="A56:C56"/>
    <mergeCell ref="A57:C57"/>
    <mergeCell ref="A58:C58"/>
    <mergeCell ref="A59:C59"/>
    <mergeCell ref="A60:C60"/>
    <mergeCell ref="A61:C61"/>
    <mergeCell ref="A62:C62"/>
    <mergeCell ref="A63:C63"/>
    <mergeCell ref="A64:C64"/>
    <mergeCell ref="A65:C65"/>
    <mergeCell ref="A66:C66"/>
    <mergeCell ref="A67:C67"/>
    <mergeCell ref="A68:C68"/>
    <mergeCell ref="A69:C69"/>
    <mergeCell ref="A70:C70"/>
    <mergeCell ref="A72:C72"/>
    <mergeCell ref="A73:C73"/>
    <mergeCell ref="A75:C75"/>
    <mergeCell ref="A76:C76"/>
    <mergeCell ref="A77:C77"/>
    <mergeCell ref="A78:C78"/>
    <mergeCell ref="A80:C80"/>
    <mergeCell ref="A81:C81"/>
    <mergeCell ref="A82:C82"/>
    <mergeCell ref="A83:C83"/>
    <mergeCell ref="A84:C84"/>
    <mergeCell ref="A85:C85"/>
    <mergeCell ref="A86:C86"/>
    <mergeCell ref="A88:C88"/>
    <mergeCell ref="A89:C89"/>
    <mergeCell ref="A91:C91"/>
    <mergeCell ref="A92:C92"/>
    <mergeCell ref="A93:C93"/>
    <mergeCell ref="A94:C94"/>
    <mergeCell ref="A95:C95"/>
    <mergeCell ref="A96:C96"/>
    <mergeCell ref="A97:C97"/>
    <mergeCell ref="A98:C98"/>
    <mergeCell ref="A99:C99"/>
    <mergeCell ref="A100:C100"/>
    <mergeCell ref="A101:C101"/>
    <mergeCell ref="A102:C102"/>
    <mergeCell ref="A103:C103"/>
    <mergeCell ref="A104:C104"/>
    <mergeCell ref="A105:C105"/>
    <mergeCell ref="A106:C106"/>
    <mergeCell ref="A108:C108"/>
    <mergeCell ref="A109:C109"/>
    <mergeCell ref="A110:C110"/>
    <mergeCell ref="A111:C111"/>
    <mergeCell ref="A112:C112"/>
    <mergeCell ref="A113:C113"/>
    <mergeCell ref="A114:C114"/>
    <mergeCell ref="A115:C115"/>
    <mergeCell ref="A116:C116"/>
    <mergeCell ref="A117:C117"/>
    <mergeCell ref="A118:C118"/>
    <mergeCell ref="A119:C119"/>
    <mergeCell ref="A120:C120"/>
    <mergeCell ref="A121:C121"/>
    <mergeCell ref="A122:C122"/>
    <mergeCell ref="A123:C123"/>
    <mergeCell ref="A124:C124"/>
    <mergeCell ref="A125:C125"/>
    <mergeCell ref="A126:C126"/>
    <mergeCell ref="A127:C127"/>
    <mergeCell ref="A128:C128"/>
    <mergeCell ref="A129:C129"/>
    <mergeCell ref="A130:C130"/>
    <mergeCell ref="A131:C131"/>
    <mergeCell ref="A132:C132"/>
    <mergeCell ref="A133:C133"/>
    <mergeCell ref="A134:C134"/>
    <mergeCell ref="A135:C135"/>
    <mergeCell ref="A136:C136"/>
    <mergeCell ref="A137:C137"/>
    <mergeCell ref="A138:C138"/>
    <mergeCell ref="A139:C139"/>
    <mergeCell ref="A140:C140"/>
    <mergeCell ref="A141:C141"/>
    <mergeCell ref="A142:C142"/>
    <mergeCell ref="A143:C143"/>
    <mergeCell ref="A144:C144"/>
    <mergeCell ref="A145:C145"/>
    <mergeCell ref="A146:C146"/>
    <mergeCell ref="A147:C147"/>
    <mergeCell ref="A148:C148"/>
    <mergeCell ref="A149:C149"/>
    <mergeCell ref="A150:C150"/>
    <mergeCell ref="A151:C151"/>
    <mergeCell ref="A152:C152"/>
    <mergeCell ref="A153:C153"/>
    <mergeCell ref="A154:C154"/>
    <mergeCell ref="A155:C155"/>
    <mergeCell ref="A156:C156"/>
    <mergeCell ref="A158:C158"/>
    <mergeCell ref="A159:C159"/>
    <mergeCell ref="A160:C160"/>
    <mergeCell ref="A161:C161"/>
    <mergeCell ref="A162:C162"/>
    <mergeCell ref="A163:C163"/>
    <mergeCell ref="A164:C164"/>
    <mergeCell ref="A165:C165"/>
    <mergeCell ref="A166:C166"/>
    <mergeCell ref="A171:C171"/>
    <mergeCell ref="A173:C173"/>
    <mergeCell ref="A174:C174"/>
    <mergeCell ref="A175:C175"/>
    <mergeCell ref="A176:C176"/>
    <mergeCell ref="A177:C177"/>
    <mergeCell ref="A178:C178"/>
    <mergeCell ref="A179:C179"/>
    <mergeCell ref="A180:C180"/>
    <mergeCell ref="A181:C181"/>
    <mergeCell ref="A182:C182"/>
    <mergeCell ref="A183:C183"/>
    <mergeCell ref="A184:C184"/>
    <mergeCell ref="A185:C185"/>
    <mergeCell ref="A186:C186"/>
    <mergeCell ref="A187:C187"/>
    <mergeCell ref="A188:C188"/>
    <mergeCell ref="A189:C189"/>
    <mergeCell ref="A190:C190"/>
    <mergeCell ref="A191:C191"/>
    <mergeCell ref="A192:C192"/>
  </mergeCells>
  <pageMargins left="0.708661417322835" right="0.708661417322835" top="0.748031496062992" bottom="0.748031496062992" header="0.31496062992126" footer="0.31496062992126"/>
  <pageSetup paperSize="9" scale="75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3" sqref="$A3:$XFD3"/>
    </sheetView>
  </sheetViews>
  <sheetFormatPr defaultColWidth="9" defaultRowHeight="1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SAŽETAK</vt:lpstr>
      <vt:lpstr> Račun prihoda i rashoda</vt:lpstr>
      <vt:lpstr> Račun prihoda i rashoda po eko</vt:lpstr>
      <vt:lpstr>Prihodi i rashodi po izvorima</vt:lpstr>
      <vt:lpstr>Rashodi prema funkcijskoj kl</vt:lpstr>
      <vt:lpstr>POSEBNI DIO</vt:lpstr>
      <vt:lpstr>List2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dcterms:created xsi:type="dcterms:W3CDTF">2022-08-12T12:51:00Z</dcterms:created>
  <cp:lastPrinted>2024-11-12T10:05:00Z</cp:lastPrinted>
  <dcterms:modified xsi:type="dcterms:W3CDTF">2025-11-04T07:41:50Z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2A73D305D87A47188EC08EF9721E2ED2_12</vt:lpwstr>
  </property>
  <property fmtid="{D5CDD505-2E9C-101B-9397-08002B2CF9AE}" pid="3" name="KSOProductBuildVer">
    <vt:lpwstr>1033-12.2.0.23131</vt:lpwstr>
  </property>
</Properties>
</file>