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A 2025.GOD\"/>
    </mc:Choice>
  </mc:AlternateContent>
  <xr:revisionPtr revIDLastSave="0" documentId="13_ncr:1_{700C4548-E081-417B-9B55-542F4AC5492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3" r:id="rId1"/>
    <sheet name=" Račun prihoda i rashoda" sheetId="3" r:id="rId2"/>
    <sheet name="Prihodi i rashodi po izvorima" sheetId="12" r:id="rId3"/>
    <sheet name="Rashodi prema funkcijskoj kl" sheetId="5" r:id="rId4"/>
    <sheet name="POSEBNI DIO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8" i="7" l="1"/>
  <c r="G348" i="7"/>
  <c r="G342" i="7"/>
  <c r="G329" i="7"/>
  <c r="G319" i="7"/>
  <c r="G318" i="7"/>
  <c r="G281" i="7"/>
  <c r="G121" i="7"/>
  <c r="G65" i="7"/>
  <c r="G53" i="7"/>
  <c r="G45" i="7"/>
  <c r="G10" i="7"/>
  <c r="G9" i="7"/>
  <c r="F221" i="7"/>
  <c r="F111" i="7"/>
  <c r="F188" i="7"/>
  <c r="F259" i="7"/>
  <c r="F287" i="7"/>
  <c r="G287" i="7" s="1"/>
  <c r="F405" i="7"/>
  <c r="F404" i="7" s="1"/>
  <c r="F322" i="7"/>
  <c r="G322" i="7" s="1"/>
  <c r="G51" i="3"/>
  <c r="G27" i="3"/>
  <c r="F49" i="3"/>
  <c r="E315" i="7"/>
  <c r="E316" i="7"/>
  <c r="E63" i="7"/>
  <c r="E62" i="7" s="1"/>
  <c r="E61" i="7" s="1"/>
  <c r="E131" i="3"/>
  <c r="F402" i="7"/>
  <c r="F400" i="7"/>
  <c r="F398" i="7"/>
  <c r="E396" i="7"/>
  <c r="E395" i="7" s="1"/>
  <c r="F392" i="7"/>
  <c r="F391" i="7" s="1"/>
  <c r="G391" i="7" s="1"/>
  <c r="F389" i="7"/>
  <c r="F387" i="7"/>
  <c r="F385" i="7"/>
  <c r="E383" i="7"/>
  <c r="E382" i="7" s="1"/>
  <c r="F379" i="7"/>
  <c r="F378" i="7" s="1"/>
  <c r="G378" i="7" s="1"/>
  <c r="F376" i="7"/>
  <c r="F374" i="7"/>
  <c r="F372" i="7"/>
  <c r="E370" i="7"/>
  <c r="E369" i="7" s="1"/>
  <c r="F366" i="7"/>
  <c r="F365" i="7" s="1"/>
  <c r="E364" i="7"/>
  <c r="E363" i="7" s="1"/>
  <c r="F361" i="7"/>
  <c r="F360" i="7" s="1"/>
  <c r="E359" i="7"/>
  <c r="E358" i="7" s="1"/>
  <c r="F355" i="7"/>
  <c r="F352" i="7"/>
  <c r="F351" i="7" s="1"/>
  <c r="G351" i="7" s="1"/>
  <c r="E350" i="7"/>
  <c r="E349" i="7" s="1"/>
  <c r="F345" i="7"/>
  <c r="G345" i="7" s="1"/>
  <c r="E344" i="7"/>
  <c r="E343" i="7" s="1"/>
  <c r="F340" i="7"/>
  <c r="F339" i="7" s="1"/>
  <c r="G339" i="7" s="1"/>
  <c r="F337" i="7"/>
  <c r="F335" i="7"/>
  <c r="F333" i="7"/>
  <c r="E331" i="7"/>
  <c r="E330" i="7" s="1"/>
  <c r="F327" i="7"/>
  <c r="E321" i="7"/>
  <c r="E320" i="7" s="1"/>
  <c r="F312" i="7"/>
  <c r="G312" i="7" s="1"/>
  <c r="E311" i="7"/>
  <c r="F308" i="7"/>
  <c r="E307" i="7"/>
  <c r="F303" i="7"/>
  <c r="E302" i="7"/>
  <c r="F299" i="7"/>
  <c r="G299" i="7" s="1"/>
  <c r="E298" i="7"/>
  <c r="F295" i="7"/>
  <c r="G295" i="7" s="1"/>
  <c r="E294" i="7"/>
  <c r="E286" i="7"/>
  <c r="F283" i="7"/>
  <c r="G283" i="7" s="1"/>
  <c r="E282" i="7"/>
  <c r="E281" i="7"/>
  <c r="F279" i="7"/>
  <c r="E278" i="7"/>
  <c r="F276" i="7"/>
  <c r="E275" i="7"/>
  <c r="F273" i="7"/>
  <c r="E272" i="7"/>
  <c r="F270" i="7"/>
  <c r="E269" i="7"/>
  <c r="E268" i="7"/>
  <c r="F266" i="7"/>
  <c r="F265" i="7" s="1"/>
  <c r="F264" i="7" s="1"/>
  <c r="E266" i="7"/>
  <c r="E264" i="7"/>
  <c r="F261" i="7"/>
  <c r="F256" i="7"/>
  <c r="F254" i="7"/>
  <c r="E252" i="7"/>
  <c r="F250" i="7"/>
  <c r="F247" i="7"/>
  <c r="F244" i="7"/>
  <c r="F242" i="7"/>
  <c r="E240" i="7"/>
  <c r="E239" i="7" s="1"/>
  <c r="F237" i="7"/>
  <c r="G237" i="7" s="1"/>
  <c r="F234" i="7"/>
  <c r="F233" i="7" s="1"/>
  <c r="G233" i="7" s="1"/>
  <c r="F229" i="7"/>
  <c r="F225" i="7"/>
  <c r="F219" i="7"/>
  <c r="E217" i="7"/>
  <c r="E216" i="7" s="1"/>
  <c r="F213" i="7"/>
  <c r="F211" i="7"/>
  <c r="F208" i="7"/>
  <c r="E206" i="7"/>
  <c r="E205" i="7" s="1"/>
  <c r="F203" i="7"/>
  <c r="F200" i="7"/>
  <c r="F197" i="7"/>
  <c r="E195" i="7"/>
  <c r="F193" i="7"/>
  <c r="F183" i="7"/>
  <c r="F181" i="7"/>
  <c r="E179" i="7"/>
  <c r="F177" i="7"/>
  <c r="F173" i="7"/>
  <c r="F164" i="7"/>
  <c r="F157" i="7"/>
  <c r="F155" i="7"/>
  <c r="E153" i="7"/>
  <c r="E152" i="7" s="1"/>
  <c r="F145" i="7"/>
  <c r="F143" i="7"/>
  <c r="F139" i="7"/>
  <c r="F136" i="7"/>
  <c r="F134" i="7"/>
  <c r="E132" i="7"/>
  <c r="F124" i="7"/>
  <c r="F123" i="7" s="1"/>
  <c r="F122" i="7" s="1"/>
  <c r="E123" i="7"/>
  <c r="E122" i="7" s="1"/>
  <c r="F119" i="7"/>
  <c r="F118" i="7" s="1"/>
  <c r="E119" i="7"/>
  <c r="E118" i="7" s="1"/>
  <c r="F109" i="7"/>
  <c r="F107" i="7"/>
  <c r="F105" i="7"/>
  <c r="F103" i="7"/>
  <c r="E100" i="7"/>
  <c r="E99" i="7" s="1"/>
  <c r="F97" i="7"/>
  <c r="F96" i="7" s="1"/>
  <c r="F94" i="7"/>
  <c r="E94" i="7"/>
  <c r="F92" i="7"/>
  <c r="E89" i="7"/>
  <c r="F87" i="7"/>
  <c r="F86" i="7" s="1"/>
  <c r="E87" i="7"/>
  <c r="F84" i="7"/>
  <c r="E84" i="7"/>
  <c r="F82" i="7"/>
  <c r="E82" i="7"/>
  <c r="E80" i="7"/>
  <c r="E79" i="7" s="1"/>
  <c r="F77" i="7"/>
  <c r="F75" i="7"/>
  <c r="E73" i="7"/>
  <c r="E72" i="7" s="1"/>
  <c r="F70" i="7"/>
  <c r="F69" i="7" s="1"/>
  <c r="E70" i="7"/>
  <c r="E69" i="7" s="1"/>
  <c r="F67" i="7"/>
  <c r="F66" i="7" s="1"/>
  <c r="E67" i="7"/>
  <c r="E66" i="7" s="1"/>
  <c r="F59" i="7"/>
  <c r="F57" i="7"/>
  <c r="E55" i="7"/>
  <c r="E54" i="7" s="1"/>
  <c r="F48" i="7"/>
  <c r="G48" i="7" s="1"/>
  <c r="E47" i="7"/>
  <c r="E46" i="7" s="1"/>
  <c r="F42" i="7"/>
  <c r="F41" i="7" s="1"/>
  <c r="E40" i="7"/>
  <c r="E38" i="7" s="1"/>
  <c r="F33" i="7"/>
  <c r="F24" i="7"/>
  <c r="F18" i="7"/>
  <c r="F14" i="7"/>
  <c r="E12" i="7"/>
  <c r="E10" i="7" s="1"/>
  <c r="F13" i="5"/>
  <c r="E13" i="5"/>
  <c r="F12" i="5"/>
  <c r="E12" i="5"/>
  <c r="D11" i="5"/>
  <c r="D10" i="5" s="1"/>
  <c r="C11" i="5"/>
  <c r="B11" i="5"/>
  <c r="C10" i="5"/>
  <c r="B10" i="5"/>
  <c r="H35" i="12"/>
  <c r="H34" i="12"/>
  <c r="G34" i="12"/>
  <c r="H33" i="12"/>
  <c r="G33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F25" i="12"/>
  <c r="E25" i="12"/>
  <c r="D25" i="12"/>
  <c r="E18" i="12"/>
  <c r="E17" i="12"/>
  <c r="E16" i="12"/>
  <c r="E14" i="12"/>
  <c r="G13" i="12"/>
  <c r="E13" i="12"/>
  <c r="H13" i="12" s="1"/>
  <c r="E12" i="12"/>
  <c r="D11" i="12"/>
  <c r="G145" i="3"/>
  <c r="F145" i="3"/>
  <c r="E145" i="3"/>
  <c r="H144" i="3"/>
  <c r="G143" i="3"/>
  <c r="E143" i="3"/>
  <c r="H143" i="3" s="1"/>
  <c r="G142" i="3"/>
  <c r="I142" i="3" s="1"/>
  <c r="H141" i="3"/>
  <c r="G140" i="3"/>
  <c r="F140" i="3"/>
  <c r="E140" i="3"/>
  <c r="H139" i="3"/>
  <c r="H136" i="3"/>
  <c r="H134" i="3"/>
  <c r="G133" i="3"/>
  <c r="F133" i="3"/>
  <c r="E133" i="3"/>
  <c r="G131" i="3"/>
  <c r="F129" i="3"/>
  <c r="H128" i="3"/>
  <c r="G127" i="3"/>
  <c r="I127" i="3" s="1"/>
  <c r="H126" i="3"/>
  <c r="H125" i="3"/>
  <c r="G124" i="3"/>
  <c r="G123" i="3" s="1"/>
  <c r="E124" i="3"/>
  <c r="H122" i="3"/>
  <c r="H121" i="3"/>
  <c r="G120" i="3"/>
  <c r="E120" i="3"/>
  <c r="E119" i="3" s="1"/>
  <c r="G119" i="3"/>
  <c r="I119" i="3" s="1"/>
  <c r="H118" i="3"/>
  <c r="H116" i="3"/>
  <c r="H115" i="3"/>
  <c r="H114" i="3"/>
  <c r="H113" i="3"/>
  <c r="H112" i="3"/>
  <c r="G111" i="3"/>
  <c r="E111" i="3"/>
  <c r="G109" i="3"/>
  <c r="E109" i="3"/>
  <c r="H108" i="3"/>
  <c r="H107" i="3"/>
  <c r="H106" i="3"/>
  <c r="H105" i="3"/>
  <c r="H104" i="3"/>
  <c r="H103" i="3"/>
  <c r="H102" i="3"/>
  <c r="H101" i="3"/>
  <c r="G100" i="3"/>
  <c r="E100" i="3"/>
  <c r="H99" i="3"/>
  <c r="H98" i="3"/>
  <c r="H97" i="3"/>
  <c r="H96" i="3"/>
  <c r="H95" i="3"/>
  <c r="H94" i="3"/>
  <c r="G93" i="3"/>
  <c r="E93" i="3"/>
  <c r="H92" i="3"/>
  <c r="H91" i="3"/>
  <c r="H90" i="3"/>
  <c r="H89" i="3"/>
  <c r="G88" i="3"/>
  <c r="E88" i="3"/>
  <c r="H86" i="3"/>
  <c r="G85" i="3"/>
  <c r="E85" i="3"/>
  <c r="H84" i="3"/>
  <c r="G83" i="3"/>
  <c r="E83" i="3"/>
  <c r="H83" i="3" s="1"/>
  <c r="H82" i="3"/>
  <c r="G81" i="3"/>
  <c r="E81" i="3"/>
  <c r="F79" i="3"/>
  <c r="H70" i="3"/>
  <c r="H69" i="3"/>
  <c r="I67" i="3"/>
  <c r="H67" i="3"/>
  <c r="I66" i="3"/>
  <c r="H66" i="3"/>
  <c r="G65" i="3"/>
  <c r="F65" i="3"/>
  <c r="E65" i="3"/>
  <c r="G56" i="3"/>
  <c r="G54" i="3"/>
  <c r="F54" i="3"/>
  <c r="E54" i="3"/>
  <c r="H53" i="3"/>
  <c r="H52" i="3"/>
  <c r="E51" i="3"/>
  <c r="H51" i="3" s="1"/>
  <c r="G50" i="3"/>
  <c r="F12" i="12" s="1"/>
  <c r="E50" i="3"/>
  <c r="E49" i="3" s="1"/>
  <c r="H47" i="3"/>
  <c r="G46" i="3"/>
  <c r="E46" i="3"/>
  <c r="E45" i="3" s="1"/>
  <c r="G45" i="3"/>
  <c r="F18" i="12" s="1"/>
  <c r="H44" i="3"/>
  <c r="G42" i="3"/>
  <c r="E42" i="3"/>
  <c r="G41" i="3"/>
  <c r="I41" i="3" s="1"/>
  <c r="E41" i="3"/>
  <c r="H41" i="3" s="1"/>
  <c r="F40" i="3"/>
  <c r="H39" i="3"/>
  <c r="G38" i="3"/>
  <c r="E38" i="3"/>
  <c r="E37" i="3" s="1"/>
  <c r="E36" i="3" s="1"/>
  <c r="F36" i="3"/>
  <c r="H35" i="3"/>
  <c r="G34" i="3"/>
  <c r="E34" i="3"/>
  <c r="G33" i="3"/>
  <c r="G32" i="3"/>
  <c r="F32" i="3"/>
  <c r="H31" i="3"/>
  <c r="G29" i="3"/>
  <c r="G23" i="3" s="1"/>
  <c r="E29" i="3"/>
  <c r="G24" i="3"/>
  <c r="E24" i="3"/>
  <c r="G21" i="3"/>
  <c r="E21" i="3"/>
  <c r="H20" i="3"/>
  <c r="H19" i="3"/>
  <c r="G18" i="3"/>
  <c r="E18" i="3"/>
  <c r="G15" i="3"/>
  <c r="G14" i="3"/>
  <c r="E14" i="3"/>
  <c r="F13" i="3"/>
  <c r="I22" i="13"/>
  <c r="H22" i="13"/>
  <c r="G22" i="13"/>
  <c r="I12" i="13"/>
  <c r="H12" i="13"/>
  <c r="G12" i="13"/>
  <c r="I9" i="13"/>
  <c r="H9" i="13"/>
  <c r="G9" i="13"/>
  <c r="F253" i="7" l="1"/>
  <c r="F281" i="7"/>
  <c r="F47" i="7"/>
  <c r="G55" i="3"/>
  <c r="H29" i="3"/>
  <c r="E130" i="3"/>
  <c r="H120" i="3"/>
  <c r="G49" i="3"/>
  <c r="H49" i="3" s="1"/>
  <c r="H18" i="3"/>
  <c r="G17" i="3"/>
  <c r="G13" i="3" s="1"/>
  <c r="I13" i="3" s="1"/>
  <c r="I15" i="13"/>
  <c r="I24" i="13" s="1"/>
  <c r="I14" i="3"/>
  <c r="H81" i="3"/>
  <c r="G40" i="3"/>
  <c r="I40" i="3" s="1"/>
  <c r="F15" i="12"/>
  <c r="H85" i="3"/>
  <c r="E142" i="3"/>
  <c r="H142" i="3" s="1"/>
  <c r="H119" i="3"/>
  <c r="I49" i="3"/>
  <c r="F12" i="3"/>
  <c r="F298" i="7"/>
  <c r="G298" i="7" s="1"/>
  <c r="F74" i="7"/>
  <c r="F241" i="7"/>
  <c r="F252" i="7"/>
  <c r="G252" i="7" s="1"/>
  <c r="F91" i="7"/>
  <c r="F278" i="7"/>
  <c r="F307" i="7"/>
  <c r="F294" i="7"/>
  <c r="G294" i="7" s="1"/>
  <c r="F321" i="7"/>
  <c r="E39" i="7"/>
  <c r="F207" i="7"/>
  <c r="F206" i="7" s="1"/>
  <c r="F205" i="7" s="1"/>
  <c r="F101" i="7"/>
  <c r="G101" i="7" s="1"/>
  <c r="F272" i="7"/>
  <c r="F332" i="7"/>
  <c r="F331" i="7" s="1"/>
  <c r="F81" i="7"/>
  <c r="F282" i="7"/>
  <c r="G282" i="7" s="1"/>
  <c r="F311" i="7"/>
  <c r="G311" i="7" s="1"/>
  <c r="F344" i="7"/>
  <c r="F343" i="7" s="1"/>
  <c r="G343" i="7" s="1"/>
  <c r="F13" i="7"/>
  <c r="G13" i="7" s="1"/>
  <c r="F275" i="7"/>
  <c r="F196" i="7"/>
  <c r="F218" i="7"/>
  <c r="G218" i="7" s="1"/>
  <c r="E348" i="7"/>
  <c r="E368" i="7"/>
  <c r="E65" i="7"/>
  <c r="F384" i="7"/>
  <c r="F383" i="7" s="1"/>
  <c r="F382" i="7" s="1"/>
  <c r="G382" i="7" s="1"/>
  <c r="F133" i="7"/>
  <c r="G133" i="7" s="1"/>
  <c r="F371" i="7"/>
  <c r="G371" i="7" s="1"/>
  <c r="F269" i="7"/>
  <c r="F154" i="7"/>
  <c r="F153" i="7" s="1"/>
  <c r="F152" i="7" s="1"/>
  <c r="G152" i="7" s="1"/>
  <c r="F397" i="7"/>
  <c r="F286" i="7"/>
  <c r="G286" i="7" s="1"/>
  <c r="G360" i="7"/>
  <c r="F359" i="7"/>
  <c r="F358" i="7" s="1"/>
  <c r="G358" i="7" s="1"/>
  <c r="E11" i="7"/>
  <c r="F302" i="7"/>
  <c r="E329" i="7"/>
  <c r="F350" i="7"/>
  <c r="F349" i="7" s="1"/>
  <c r="G349" i="7" s="1"/>
  <c r="F268" i="7"/>
  <c r="F180" i="7"/>
  <c r="F179" i="7" s="1"/>
  <c r="G179" i="7" s="1"/>
  <c r="F56" i="7"/>
  <c r="F55" i="7" s="1"/>
  <c r="F39" i="7"/>
  <c r="F38" i="7"/>
  <c r="G365" i="7"/>
  <c r="F364" i="7"/>
  <c r="F363" i="7" s="1"/>
  <c r="G363" i="7" s="1"/>
  <c r="E121" i="7"/>
  <c r="G122" i="7"/>
  <c r="E342" i="7"/>
  <c r="G124" i="7"/>
  <c r="E319" i="7"/>
  <c r="G41" i="7"/>
  <c r="E53" i="7"/>
  <c r="E45" i="7"/>
  <c r="E10" i="5"/>
  <c r="F10" i="5"/>
  <c r="E11" i="5"/>
  <c r="F11" i="5"/>
  <c r="H25" i="12"/>
  <c r="G25" i="12"/>
  <c r="G80" i="3"/>
  <c r="I80" i="3" s="1"/>
  <c r="H88" i="3"/>
  <c r="G87" i="3"/>
  <c r="I87" i="3" s="1"/>
  <c r="H100" i="3"/>
  <c r="H111" i="3"/>
  <c r="I123" i="3"/>
  <c r="H123" i="3"/>
  <c r="H124" i="3"/>
  <c r="H127" i="3"/>
  <c r="G130" i="3"/>
  <c r="I130" i="3" s="1"/>
  <c r="H140" i="3"/>
  <c r="F78" i="3"/>
  <c r="H133" i="3"/>
  <c r="E87" i="3"/>
  <c r="H93" i="3"/>
  <c r="E80" i="3"/>
  <c r="E11" i="12"/>
  <c r="I65" i="3"/>
  <c r="H65" i="3"/>
  <c r="G12" i="12"/>
  <c r="H12" i="12"/>
  <c r="I50" i="3"/>
  <c r="H18" i="12"/>
  <c r="I45" i="3"/>
  <c r="H45" i="3"/>
  <c r="H42" i="3"/>
  <c r="H38" i="3"/>
  <c r="G37" i="3"/>
  <c r="H34" i="3"/>
  <c r="I23" i="3"/>
  <c r="F16" i="12"/>
  <c r="H50" i="3"/>
  <c r="H46" i="3"/>
  <c r="E33" i="3"/>
  <c r="E23" i="3"/>
  <c r="E17" i="3"/>
  <c r="K9" i="13"/>
  <c r="H15" i="13"/>
  <c r="H24" i="13" s="1"/>
  <c r="K12" i="13"/>
  <c r="J12" i="13"/>
  <c r="J9" i="13"/>
  <c r="G15" i="13"/>
  <c r="G24" i="13" s="1"/>
  <c r="G397" i="7" l="1"/>
  <c r="F396" i="7"/>
  <c r="E9" i="7"/>
  <c r="E318" i="7"/>
  <c r="H23" i="3"/>
  <c r="H17" i="3"/>
  <c r="F17" i="12"/>
  <c r="G17" i="12" s="1"/>
  <c r="I17" i="3"/>
  <c r="H15" i="12"/>
  <c r="H40" i="3"/>
  <c r="E129" i="3"/>
  <c r="H130" i="3"/>
  <c r="G129" i="3"/>
  <c r="I129" i="3" s="1"/>
  <c r="G253" i="7"/>
  <c r="F195" i="7"/>
  <c r="F240" i="7"/>
  <c r="F239" i="7" s="1"/>
  <c r="F72" i="7"/>
  <c r="F90" i="7"/>
  <c r="F89" i="7" s="1"/>
  <c r="G39" i="7"/>
  <c r="G56" i="7"/>
  <c r="F80" i="7"/>
  <c r="F79" i="7" s="1"/>
  <c r="F12" i="7"/>
  <c r="F10" i="7" s="1"/>
  <c r="F319" i="7"/>
  <c r="F320" i="7"/>
  <c r="G320" i="7" s="1"/>
  <c r="G332" i="7"/>
  <c r="F217" i="7"/>
  <c r="F216" i="7" s="1"/>
  <c r="G216" i="7" s="1"/>
  <c r="F342" i="7"/>
  <c r="F132" i="7"/>
  <c r="G132" i="7" s="1"/>
  <c r="F370" i="7"/>
  <c r="F369" i="7" s="1"/>
  <c r="F395" i="7"/>
  <c r="G395" i="7" s="1"/>
  <c r="G154" i="7"/>
  <c r="F100" i="7"/>
  <c r="F99" i="7" s="1"/>
  <c r="G384" i="7"/>
  <c r="F46" i="7"/>
  <c r="G46" i="7" s="1"/>
  <c r="F45" i="7"/>
  <c r="G180" i="7"/>
  <c r="F330" i="7"/>
  <c r="G330" i="7" s="1"/>
  <c r="F329" i="7"/>
  <c r="F54" i="7"/>
  <c r="G54" i="7" s="1"/>
  <c r="F53" i="7"/>
  <c r="F348" i="7"/>
  <c r="H80" i="3"/>
  <c r="H87" i="3"/>
  <c r="G79" i="3"/>
  <c r="I79" i="3" s="1"/>
  <c r="H129" i="3"/>
  <c r="E79" i="3"/>
  <c r="I37" i="3"/>
  <c r="G36" i="3"/>
  <c r="F14" i="12"/>
  <c r="F11" i="12" s="1"/>
  <c r="H37" i="3"/>
  <c r="H16" i="12"/>
  <c r="G16" i="12"/>
  <c r="H33" i="3"/>
  <c r="E32" i="3"/>
  <c r="H32" i="3" s="1"/>
  <c r="E13" i="3"/>
  <c r="G99" i="7" l="1"/>
  <c r="F65" i="7"/>
  <c r="G369" i="7"/>
  <c r="F368" i="7"/>
  <c r="F318" i="7"/>
  <c r="H17" i="12"/>
  <c r="E12" i="3"/>
  <c r="F11" i="7"/>
  <c r="G11" i="7" s="1"/>
  <c r="F121" i="7"/>
  <c r="E6" i="7"/>
  <c r="G78" i="3"/>
  <c r="I78" i="3" s="1"/>
  <c r="H79" i="3"/>
  <c r="E78" i="3"/>
  <c r="H36" i="3"/>
  <c r="I36" i="3"/>
  <c r="G12" i="3"/>
  <c r="I12" i="3" s="1"/>
  <c r="H14" i="12"/>
  <c r="G14" i="12"/>
  <c r="H11" i="12"/>
  <c r="G11" i="12"/>
  <c r="H13" i="3"/>
  <c r="H12" i="3" l="1"/>
  <c r="F9" i="7"/>
  <c r="F6" i="7" s="1"/>
  <c r="G6" i="7" s="1"/>
  <c r="H78" i="3"/>
</calcChain>
</file>

<file path=xl/sharedStrings.xml><?xml version="1.0" encoding="utf-8"?>
<sst xmlns="http://schemas.openxmlformats.org/spreadsheetml/2006/main" count="714" uniqueCount="251">
  <si>
    <t>I. OPĆI DIO</t>
  </si>
  <si>
    <t>SAŽETAK  RAČUNA PRIHODA I RASHODA I  RAČUNA FINANCIRANJA</t>
  </si>
  <si>
    <t>SAŽETAK  RAČUNA PRIHODA I RASHODA</t>
  </si>
  <si>
    <t>BROJČANA OZNAKA I NAZIV</t>
  </si>
  <si>
    <t>INDEKS</t>
  </si>
  <si>
    <t>INDEKS**</t>
  </si>
  <si>
    <t>5=4/2*100</t>
  </si>
  <si>
    <t>6=4/3*100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</si>
  <si>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</si>
  <si>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</si>
  <si>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</si>
  <si>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</si>
  <si>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</si>
  <si>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</si>
  <si>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</si>
  <si>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</si>
  <si>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</si>
  <si>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</si>
  <si>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</si>
  <si>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</si>
  <si>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</si>
  <si>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</si>
  <si>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</si>
  <si>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</si>
  <si>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</si>
  <si>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</si>
  <si>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RAČUN PRIHODA I RASHODA </t>
  </si>
  <si>
    <t>IZVJEŠTAJ O PRIHODIMA I RASHODIMA PREMA EKONOMSKOJ KLASIFIKACIJI</t>
  </si>
  <si>
    <t>UKUPNI PRIHODI</t>
  </si>
  <si>
    <t>Prihodi poslovanja</t>
  </si>
  <si>
    <t>Pomoći iz inozemstva i od subjekata unutar općeg proračuna</t>
  </si>
  <si>
    <t>Pomoći</t>
  </si>
  <si>
    <t>POM PROR KORISNICIMA IZ PRORAČUNA KOJI IM NIJE NADLEŽAN</t>
  </si>
  <si>
    <t>TEK POM PROR KORISNICIMA IZ PRORAČUNA KOJI IM NIJE NADLEŽAN</t>
  </si>
  <si>
    <t>KAPITALNE POM PROR KORISNICIMA IZ PRORAČUNA KOJI IM NIJE NADLEŽAN</t>
  </si>
  <si>
    <t>PRIJENOSI IZMEĐU PROR KORISNIKA ISTOG PRORAČUNA</t>
  </si>
  <si>
    <t>TEKUĆI PRIJENOSI IZMEĐU PROR KORISNIKA ISTOG PRORAČUNA</t>
  </si>
  <si>
    <t>EU</t>
  </si>
  <si>
    <t>POM OD MEĐUNARODNIH ORGANIZACIJA TE INSTITUCIJA I TIJELA EU</t>
  </si>
  <si>
    <t>TEK POM OD MEĐUNARODNIH ORGANIZACIJA</t>
  </si>
  <si>
    <t>KAPITALNE POM OD MEĐUNARODNIH ORGANIZACIJA</t>
  </si>
  <si>
    <t>TEKUĆI PRIJENOSI IZMEĐU PROR KORISNIKA ISTOG PRORAČUNA TEMELJEM PRIJENOSA EU SREDSTAVA</t>
  </si>
  <si>
    <t>Prihodi od imovine</t>
  </si>
  <si>
    <t>Vlastiti prihodi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</si>
  <si>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</si>
  <si>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</si>
  <si>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</si>
  <si>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za posebne namjene</t>
  </si>
  <si>
    <t>PRIHODI PO POSEBNIM PROPISIMA</t>
  </si>
  <si>
    <t>OSTALI NESPOMENUTI PRIHODI</t>
  </si>
  <si>
    <t xml:space="preserve">Prihodi od prodaje proizvoda i robe te pruženih usluga, prihodi od donacija </t>
  </si>
  <si>
    <t xml:space="preserve">PRIHODI OD PRODAJE PROIZVODA I ROBE TE PRUŽENIH USLUGA </t>
  </si>
  <si>
    <t>PRIHODI OD PRODAJE PROIZVODA I ROBE</t>
  </si>
  <si>
    <t>PRIHODI OD PRUŽENIH USLUGA</t>
  </si>
  <si>
    <t>Donacije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</si>
  <si>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</si>
  <si>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</si>
  <si>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</si>
  <si>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temeljem ugovornih obveza</t>
  </si>
  <si>
    <t>Opći prihodi i primici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</si>
  <si>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</si>
  <si>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</si>
  <si>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</si>
  <si>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mjere i ostali prihodi</t>
  </si>
  <si>
    <t>OSTALI PRIHODI</t>
  </si>
  <si>
    <t>VIŠAK/MANJAK KORIŠTEN ZA POKRIĆE RASHODA</t>
  </si>
  <si>
    <t>Vlastiti izvori</t>
  </si>
  <si>
    <t xml:space="preserve">Višak prihoda poslovanja </t>
  </si>
  <si>
    <t xml:space="preserve">Vlastiti prihodi </t>
  </si>
  <si>
    <t>HZZ PRIPRAVNIK</t>
  </si>
  <si>
    <t>PROJEKTI</t>
  </si>
  <si>
    <t>RASHODI POSLOVANJA</t>
  </si>
  <si>
    <t>UKUPNI RASHODI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</si>
  <si>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</si>
  <si>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</si>
  <si>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</si>
  <si>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</si>
  <si>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</si>
  <si>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</si>
  <si>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</si>
  <si>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</si>
  <si>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</si>
  <si>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</si>
  <si>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</si>
  <si>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</si>
  <si>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</si>
  <si>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</si>
  <si>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TROŠKOVI</t>
  </si>
  <si>
    <t>MATERIJAL I SIROVINE</t>
  </si>
  <si>
    <t>ENERGIJA</t>
  </si>
  <si>
    <t>MAT I DIJELOVI ZA TEK I INV ODRŽAVANJE</t>
  </si>
  <si>
    <t>SITNI INVENTAR I AUTO GUME</t>
  </si>
  <si>
    <t>SLUŽBENA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</si>
  <si>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</si>
  <si>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</si>
  <si>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</si>
  <si>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</si>
  <si>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</si>
  <si>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</si>
  <si>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</si>
  <si>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</si>
  <si>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</si>
  <si>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</si>
  <si>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</si>
  <si>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</si>
  <si>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</si>
  <si>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</si>
  <si>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</si>
  <si>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</si>
  <si>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</si>
  <si>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</si>
  <si>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</si>
  <si>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</si>
  <si>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</si>
  <si>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</si>
  <si>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</si>
  <si>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</si>
  <si>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</si>
  <si>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Ostale tekuće donacije u naravi</t>
  </si>
  <si>
    <t>TEKUĆE DONACIJE U NARAVI</t>
  </si>
  <si>
    <t>Rashodi za nabavu nefinancijske imovine</t>
  </si>
  <si>
    <t>Rashodi za nabavu proizvedene dugotrajne imovine</t>
  </si>
  <si>
    <t>GRAĐEVINSKI OBJEKTI</t>
  </si>
  <si>
    <t>OSTALI GRAĐEVINSKI OBJEKTI</t>
  </si>
  <si>
    <t>POSTROJENJA I OPREMA</t>
  </si>
  <si>
    <t>UREDSKA OPREMA I NAMJEŠTAJ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</si>
  <si>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</si>
  <si>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</si>
  <si>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</si>
  <si>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</si>
  <si>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</si>
  <si>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</si>
  <si>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</si>
  <si>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</si>
  <si>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DODATNA ULAGANJA NA POSTROJENJIMA I OPREMI</t>
  </si>
  <si>
    <t>IZVJEŠTAJ O PRIHODIMA I RASHODIMA PREMA IZVORIMA FINANCIRANJA</t>
  </si>
  <si>
    <t>PRIHODI POSLOVANJA  PREMA IZVORIMA FINANCIRANJA</t>
  </si>
  <si>
    <t>UKUPNO PRIHODI</t>
  </si>
  <si>
    <t>11 Opći prihodi i primici</t>
  </si>
  <si>
    <t>31 Vlastiti prihodi</t>
  </si>
  <si>
    <t>41 Prihodi za posebne namjene</t>
  </si>
  <si>
    <t>5402 EU</t>
  </si>
  <si>
    <t>57 Pomoći</t>
  </si>
  <si>
    <t>6103 Donacije</t>
  </si>
  <si>
    <t>RASHODI POSLOVANJA  PREMA IZVORIMA FINANCIRANJA</t>
  </si>
  <si>
    <t xml:space="preserve"> UKUPNO RASHODI (3+4)</t>
  </si>
  <si>
    <t>9231 Vlastiti prihodi - višak</t>
  </si>
  <si>
    <t>9241 Prihodi za posebne namjene - višak</t>
  </si>
  <si>
    <t>925402 Projekti - višak</t>
  </si>
  <si>
    <t>926103 Donacije - višak</t>
  </si>
  <si>
    <t xml:space="preserve">A. RAČUN PRIHODA I RASHODA </t>
  </si>
  <si>
    <t>RASHODI PREMA FUNKCIJSKOJ KLASIFIKACIJI</t>
  </si>
  <si>
    <t>09 Obrazovanje</t>
  </si>
  <si>
    <t>0912 Osnovno obrazovanje</t>
  </si>
  <si>
    <t>096 Dodatne usluge u obrazovanju</t>
  </si>
  <si>
    <t>II. POSEBNI DIO</t>
  </si>
  <si>
    <t>IZVJEŠTAJ PO PROGRAMSKOJ KLASIFIKACIJI</t>
  </si>
  <si>
    <t>Indeks</t>
  </si>
  <si>
    <t>4=3/2*100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</si>
  <si>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</si>
  <si>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</si>
  <si>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</si>
  <si>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</si>
  <si>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</si>
  <si>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>MATERIJAL I DIJELOVI ZA TEK I INV ODRŽAVANJE</t>
  </si>
  <si>
    <t xml:space="preserve">Aktivnost 1012-02 </t>
  </si>
  <si>
    <t>Financijski rashodi škola</t>
  </si>
  <si>
    <t xml:space="preserve">Kapitalni projekt 1012-03 </t>
  </si>
  <si>
    <t>Opremanje škola</t>
  </si>
  <si>
    <t>Kapitalni projekt 1012-04</t>
  </si>
  <si>
    <t>Rashodi za dodatna ulaganja na školama</t>
  </si>
  <si>
    <t>Aktivnost 1012-09</t>
  </si>
  <si>
    <t>Vlastiti i namjenski prihodi škola - rashodi za zaposlene</t>
  </si>
  <si>
    <t>Izvor financiranja 31</t>
  </si>
  <si>
    <t>Rashodi za zaposlene (dar u naravi, pripravnica razlika za osnovicu)</t>
  </si>
  <si>
    <t>Izvor financiranja 9231</t>
  </si>
  <si>
    <t>Vlastiti prihodi - višak</t>
  </si>
  <si>
    <t xml:space="preserve">Rashodi za zaposlene </t>
  </si>
  <si>
    <t>Izvor financiranja 41</t>
  </si>
  <si>
    <t>Prihodi za posebne namjene - školska kuhinja</t>
  </si>
  <si>
    <t>Materijalni rashodi - prijevoz</t>
  </si>
  <si>
    <t>Izvor financiranja 57</t>
  </si>
  <si>
    <t>Pomoći MZO rashodi za zaposlene</t>
  </si>
  <si>
    <t>31-COP</t>
  </si>
  <si>
    <t>31-MENTORSTVA</t>
  </si>
  <si>
    <t>32-PRIJEVOZ DJELATNIKA COP</t>
  </si>
  <si>
    <t>32-NAKNADA INVALIDI</t>
  </si>
  <si>
    <t>MENTORSTVO</t>
  </si>
  <si>
    <t>Izvor financiranja 6103</t>
  </si>
  <si>
    <t>Aktivnost 1012-10</t>
  </si>
  <si>
    <t>Vlastiti i namjenski prihodi škola - materijalni rashodi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</si>
  <si>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</si>
  <si>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</si>
  <si>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</si>
  <si>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>SLUŽBENA, RADNA I ZAŠTITNA ODJEĆA I OBUĆA</t>
  </si>
  <si>
    <t>Izvor financiranja 9241</t>
  </si>
  <si>
    <t>Prihodi za posebne namjene - višak</t>
  </si>
  <si>
    <t>Izvor financiranja 5402</t>
  </si>
  <si>
    <t>Projekt</t>
  </si>
  <si>
    <t>Izvor financiranja 925402</t>
  </si>
  <si>
    <t>Projekti - višak</t>
  </si>
  <si>
    <t>NAKNADE ZA RAD PREDSTAVNIČKIH I IZVRŠNIH TIJELA, POVJERENSTAVA I SLIČNO</t>
  </si>
  <si>
    <t>Izvor financiranja 9257</t>
  </si>
  <si>
    <t>Pomoći - višak</t>
  </si>
  <si>
    <t>Izvor financiranja 926103</t>
  </si>
  <si>
    <t>Donacije - višak</t>
  </si>
  <si>
    <t>Aktivnost 1012-11</t>
  </si>
  <si>
    <t>Vlastiti i namjenski prihodi škola - financijski rashodi</t>
  </si>
  <si>
    <t>Aktivnost 1012-12</t>
  </si>
  <si>
    <t>Vlastiti i namjenski prihodi škola - opremanje škola</t>
  </si>
  <si>
    <t xml:space="preserve">Projekti </t>
  </si>
  <si>
    <t>KNJIGE MZO lektira</t>
  </si>
  <si>
    <t>KNJIGE MZO udžbenici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</si>
  <si>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</si>
  <si>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</si>
  <si>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</si>
  <si>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</si>
  <si>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</si>
  <si>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</si>
  <si>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Financiranje nabave drugih obrazovnih materijala - radne bilježnice</t>
  </si>
  <si>
    <t>Aktivnost 1013-13</t>
  </si>
  <si>
    <t>Pomoćnici u nastavi - Škola puna mogućnosti 7</t>
  </si>
  <si>
    <t>GODIŠNJI IZVJEŠTAJ O IZVRŠENJU FINANCIJSKOG PLANA ZA 2025. GODINU</t>
  </si>
  <si>
    <t>IZVRŠENJE  2024.</t>
  </si>
  <si>
    <t>IZVORNI PLAN 2025.</t>
  </si>
  <si>
    <t>IZVRŠENJE 2025.</t>
  </si>
  <si>
    <t>GODIŠNJI IZVJEŠTAJ O IZVRŠENJU FINANCIJSKOG PLANA ZA 2025.g.</t>
  </si>
  <si>
    <t>IZVRŠENJE 
2024.</t>
  </si>
  <si>
    <t>IZVRŠENJE 
 2024.</t>
  </si>
  <si>
    <t>Aktivnost 1012-5</t>
  </si>
  <si>
    <t>Rashodi za zaposlene i materijalni rashodi škola-IZVANSTANDARD</t>
  </si>
  <si>
    <t xml:space="preserve">Izvor financiranja </t>
  </si>
  <si>
    <t>Aktivnost 1012-13</t>
  </si>
  <si>
    <t>Vlastiti i namjenski prihodi škola-dodatna ulaganjana imovini</t>
  </si>
  <si>
    <t>Rashodi za dodatna ulaganja</t>
  </si>
  <si>
    <t>Prehrana učenika u osnovnim školama: Šk. Shema</t>
  </si>
  <si>
    <t>Aktivnost 1013-23</t>
  </si>
  <si>
    <t>Izvor financiranja 51</t>
  </si>
  <si>
    <t>Tekuće pomoći</t>
  </si>
  <si>
    <t>51 Tekuće pomoći</t>
  </si>
  <si>
    <t xml:space="preserve">51 Tekuće pomoći </t>
  </si>
  <si>
    <t>KOMUNIKACIJSKA OPREMA</t>
  </si>
  <si>
    <t>POMOĆI TEMELJEM PRIJENOSA EU</t>
  </si>
  <si>
    <t>TEKUĆE POMOĆI TEMELJEM PRIJENOSA EU</t>
  </si>
  <si>
    <t>POMOĆI PROR.KORISNICIMA IZ PROR.KOJI NIJE NADL.</t>
  </si>
  <si>
    <t>TEKUĆE'POMOĆI PROR.KORISNICIMA IZ PROR.KOJI NIJE NADL.</t>
  </si>
  <si>
    <t xml:space="preserve">Izvanškolske aktivnosti </t>
  </si>
  <si>
    <t xml:space="preserve">Materijalni rashodi </t>
  </si>
  <si>
    <t>OSTALE NAKNADAE TROŠOVA ZAPOSLENIMA</t>
  </si>
  <si>
    <t>TROŠKOVI SUDSKIH PRESUDA</t>
  </si>
  <si>
    <t>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</si>
</sst>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5">
    <font>
      <sz val="11"/>
      <color theme="1"/>
      <name val="Calibri"/>
      <charset val="238"/>
      <scheme val="minor"/>
    </font>
    <font>
      <i/>
      <sz val="9"/>
      <color theme="1"/>
      <name val="Calibri"/>
      <charset val="238"/>
      <scheme val="minor"/>
    </font>
    <font>
      <sz val="10"/>
      <color theme="8" tint="-0.249977111117893"/>
      <name val="Calibri"/>
      <charset val="238"/>
      <scheme val="minor"/>
    </font>
    <font>
      <sz val="11"/>
      <color theme="8" tint="-0.249977111117893"/>
      <name val="Calibri"/>
      <charset val="238"/>
      <scheme val="minor"/>
    </font>
    <font>
      <i/>
      <sz val="10"/>
      <color theme="8" tint="-0.249977111117893"/>
      <name val="Calibri"/>
      <charset val="238"/>
      <scheme val="minor"/>
    </font>
    <font>
      <i/>
      <sz val="10"/>
      <color theme="1"/>
      <name val="Calibri"/>
      <charset val="238"/>
      <scheme val="minor"/>
    </font>
    <font>
      <b/>
      <sz val="12"/>
      <color rgb="FF002060"/>
      <name val="Calibri"/>
      <charset val="134"/>
      <scheme val="minor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color indexed="8"/>
      <name val="Arial"/>
      <charset val="238"/>
    </font>
    <font>
      <i/>
      <sz val="9"/>
      <color indexed="8"/>
      <name val="Arial"/>
      <charset val="238"/>
    </font>
    <font>
      <i/>
      <sz val="10"/>
      <color theme="8" tint="-0.249977111117893"/>
      <name val="Arial"/>
      <charset val="238"/>
    </font>
    <font>
      <sz val="12"/>
      <color indexed="8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u/>
      <sz val="11"/>
      <color theme="1"/>
      <name val="Calibri"/>
      <charset val="238"/>
      <scheme val="minor"/>
    </font>
    <font>
      <i/>
      <sz val="12"/>
      <color theme="4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theme="8"/>
      <name val="Arial"/>
      <charset val="238"/>
    </font>
    <font>
      <i/>
      <sz val="10"/>
      <color theme="4"/>
      <name val="Arial"/>
      <charset val="238"/>
    </font>
    <font>
      <sz val="10"/>
      <color theme="8" tint="-0.249977111117893"/>
      <name val="Arial"/>
      <charset val="238"/>
    </font>
    <font>
      <b/>
      <sz val="10"/>
      <color theme="1"/>
      <name val="Arial"/>
      <charset val="238"/>
    </font>
    <font>
      <b/>
      <sz val="10"/>
      <name val="Arial"/>
      <charset val="238"/>
    </font>
    <font>
      <b/>
      <i/>
      <sz val="10"/>
      <color indexed="8"/>
      <name val="Arial"/>
      <charset val="238"/>
    </font>
    <font>
      <i/>
      <sz val="10"/>
      <name val="Arial"/>
      <charset val="238"/>
    </font>
    <font>
      <b/>
      <sz val="11"/>
      <color theme="1"/>
      <name val="Calibri"/>
      <charset val="238"/>
      <scheme val="minor"/>
    </font>
    <font>
      <b/>
      <i/>
      <sz val="8"/>
      <color indexed="8"/>
      <name val="Arial"/>
      <charset val="238"/>
    </font>
    <font>
      <b/>
      <i/>
      <sz val="10"/>
      <name val="Arial"/>
      <charset val="238"/>
    </font>
    <font>
      <i/>
      <sz val="11"/>
      <color rgb="FFFF0000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0"/>
      <color rgb="FFFF0000"/>
      <name val="Arial"/>
      <charset val="238"/>
    </font>
    <font>
      <i/>
      <sz val="10"/>
      <color rgb="FFFF0000"/>
      <name val="Arial"/>
      <charset val="238"/>
    </font>
    <font>
      <sz val="10"/>
      <color theme="1"/>
      <name val="Arial"/>
      <charset val="238"/>
    </font>
    <font>
      <i/>
      <sz val="10"/>
      <color theme="1"/>
      <name val="Arial"/>
      <charset val="238"/>
    </font>
    <font>
      <sz val="8"/>
      <color theme="1"/>
      <name val="Calibri"/>
      <charset val="238"/>
      <scheme val="minor"/>
    </font>
    <font>
      <b/>
      <sz val="9"/>
      <color indexed="8"/>
      <name val="Arial"/>
      <charset val="238"/>
    </font>
    <font>
      <b/>
      <sz val="11"/>
      <color indexed="8"/>
      <name val="Arial"/>
      <charset val="238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0"/>
      <color theme="1"/>
      <name val="Calibri"/>
      <charset val="238"/>
      <scheme val="minor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rgb="FF00206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10"/>
      <color theme="4" tint="-0.499984740745262"/>
      <name val="Arial"/>
      <family val="2"/>
      <charset val="238"/>
    </font>
    <font>
      <i/>
      <sz val="8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8" fillId="0" borderId="0"/>
  </cellStyleXfs>
  <cellXfs count="3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4" fontId="0" fillId="0" borderId="0" xfId="0" applyNumberForma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right"/>
    </xf>
    <xf numFmtId="0" fontId="13" fillId="5" borderId="3" xfId="0" applyFont="1" applyFill="1" applyBorder="1" applyAlignment="1">
      <alignment horizontal="left" vertical="center" wrapText="1"/>
    </xf>
    <xf numFmtId="4" fontId="9" fillId="5" borderId="4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0" fontId="8" fillId="6" borderId="3" xfId="0" applyFont="1" applyFill="1" applyBorder="1" applyAlignment="1">
      <alignment horizontal="left" vertical="center" wrapText="1"/>
    </xf>
    <xf numFmtId="4" fontId="16" fillId="6" borderId="4" xfId="0" applyNumberFormat="1" applyFont="1" applyFill="1" applyBorder="1" applyAlignment="1">
      <alignment horizontal="right"/>
    </xf>
    <xf numFmtId="4" fontId="15" fillId="6" borderId="4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 wrapText="1"/>
    </xf>
    <xf numFmtId="0" fontId="17" fillId="2" borderId="4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vertical="center" wrapText="1"/>
    </xf>
    <xf numFmtId="0" fontId="6" fillId="2" borderId="0" xfId="2" applyFont="1" applyFill="1" applyAlignment="1">
      <alignment vertical="center" wrapText="1"/>
    </xf>
    <xf numFmtId="4" fontId="1" fillId="0" borderId="0" xfId="0" applyNumberFormat="1" applyFont="1"/>
    <xf numFmtId="4" fontId="19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20" fillId="2" borderId="4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 wrapText="1"/>
    </xf>
    <xf numFmtId="4" fontId="21" fillId="2" borderId="4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4" fontId="4" fillId="0" borderId="0" xfId="0" applyNumberFormat="1" applyFont="1"/>
    <xf numFmtId="4" fontId="23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0" fillId="2" borderId="0" xfId="0" applyNumberFormat="1" applyFill="1"/>
    <xf numFmtId="4" fontId="16" fillId="0" borderId="4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0" fontId="25" fillId="2" borderId="3" xfId="0" applyFont="1" applyFill="1" applyBorder="1" applyAlignment="1">
      <alignment horizontal="left" vertical="center" wrapText="1"/>
    </xf>
    <xf numFmtId="4" fontId="9" fillId="6" borderId="4" xfId="0" applyNumberFormat="1" applyFont="1" applyFill="1" applyBorder="1" applyAlignment="1">
      <alignment horizontal="right"/>
    </xf>
    <xf numFmtId="4" fontId="5" fillId="0" borderId="0" xfId="0" applyNumberFormat="1" applyFont="1"/>
    <xf numFmtId="4" fontId="9" fillId="5" borderId="4" xfId="0" applyNumberFormat="1" applyFont="1" applyFill="1" applyBorder="1" applyAlignment="1" applyProtection="1">
      <alignment horizontal="right"/>
      <protection locked="0"/>
    </xf>
    <xf numFmtId="4" fontId="23" fillId="0" borderId="4" xfId="0" applyNumberFormat="1" applyFont="1" applyBorder="1" applyAlignment="1" applyProtection="1">
      <alignment horizontal="right"/>
      <protection locked="0"/>
    </xf>
    <xf numFmtId="4" fontId="24" fillId="0" borderId="4" xfId="0" applyNumberFormat="1" applyFont="1" applyBorder="1" applyAlignment="1">
      <alignment horizontal="right"/>
    </xf>
    <xf numFmtId="0" fontId="2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164" fontId="28" fillId="2" borderId="4" xfId="0" applyNumberFormat="1" applyFont="1" applyFill="1" applyBorder="1" applyAlignment="1">
      <alignment horizontal="right"/>
    </xf>
    <xf numFmtId="4" fontId="28" fillId="2" borderId="4" xfId="0" applyNumberFormat="1" applyFont="1" applyFill="1" applyBorder="1" applyAlignment="1">
      <alignment horizontal="right"/>
    </xf>
    <xf numFmtId="164" fontId="12" fillId="2" borderId="4" xfId="0" applyNumberFormat="1" applyFont="1" applyFill="1" applyBorder="1" applyAlignment="1">
      <alignment horizontal="right"/>
    </xf>
    <xf numFmtId="0" fontId="30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4" fontId="13" fillId="7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3" fillId="6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7" fillId="7" borderId="4" xfId="0" applyFont="1" applyFill="1" applyBorder="1" applyAlignment="1">
      <alignment horizontal="left" vertical="center" wrapText="1"/>
    </xf>
    <xf numFmtId="4" fontId="8" fillId="7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center"/>
    </xf>
    <xf numFmtId="0" fontId="27" fillId="8" borderId="4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4" fontId="8" fillId="8" borderId="4" xfId="0" applyNumberFormat="1" applyFont="1" applyFill="1" applyBorder="1" applyAlignment="1">
      <alignment horizontal="right"/>
    </xf>
    <xf numFmtId="0" fontId="2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4" fontId="36" fillId="0" borderId="4" xfId="0" applyNumberFormat="1" applyFont="1" applyBorder="1" applyAlignment="1">
      <alignment horizontal="right"/>
    </xf>
    <xf numFmtId="4" fontId="36" fillId="2" borderId="4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4" fontId="13" fillId="2" borderId="4" xfId="0" applyNumberFormat="1" applyFont="1" applyFill="1" applyBorder="1" applyAlignment="1">
      <alignment horizontal="right"/>
    </xf>
    <xf numFmtId="4" fontId="26" fillId="2" borderId="4" xfId="0" applyNumberFormat="1" applyFont="1" applyFill="1" applyBorder="1" applyAlignment="1">
      <alignment horizontal="right"/>
    </xf>
    <xf numFmtId="4" fontId="37" fillId="2" borderId="4" xfId="0" applyNumberFormat="1" applyFont="1" applyFill="1" applyBorder="1" applyAlignment="1">
      <alignment horizontal="right"/>
    </xf>
    <xf numFmtId="0" fontId="18" fillId="8" borderId="4" xfId="0" applyFont="1" applyFill="1" applyBorder="1" applyAlignment="1">
      <alignment horizontal="left" vertical="center"/>
    </xf>
    <xf numFmtId="0" fontId="29" fillId="8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" fontId="35" fillId="2" borderId="4" xfId="0" applyNumberFormat="1" applyFont="1" applyFill="1" applyBorder="1" applyAlignment="1">
      <alignment horizontal="right"/>
    </xf>
    <xf numFmtId="4" fontId="35" fillId="0" borderId="4" xfId="0" applyNumberFormat="1" applyFont="1" applyBorder="1" applyAlignment="1">
      <alignment horizontal="right"/>
    </xf>
    <xf numFmtId="0" fontId="37" fillId="2" borderId="4" xfId="0" applyFont="1" applyFill="1" applyBorder="1" applyAlignment="1">
      <alignment horizontal="left" vertical="center"/>
    </xf>
    <xf numFmtId="0" fontId="38" fillId="2" borderId="4" xfId="0" applyFont="1" applyFill="1" applyBorder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vertical="center" wrapText="1"/>
    </xf>
    <xf numFmtId="3" fontId="8" fillId="6" borderId="4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center"/>
    </xf>
    <xf numFmtId="4" fontId="8" fillId="2" borderId="4" xfId="0" applyNumberFormat="1" applyFont="1" applyFill="1" applyBorder="1" applyAlignment="1">
      <alignment horizontal="right" wrapText="1"/>
    </xf>
    <xf numFmtId="0" fontId="0" fillId="0" borderId="4" xfId="0" applyBorder="1"/>
    <xf numFmtId="4" fontId="0" fillId="0" borderId="4" xfId="0" applyNumberFormat="1" applyBorder="1" applyAlignment="1">
      <alignment horizontal="center"/>
    </xf>
    <xf numFmtId="3" fontId="8" fillId="2" borderId="4" xfId="0" applyNumberFormat="1" applyFont="1" applyFill="1" applyBorder="1" applyAlignment="1">
      <alignment horizontal="right"/>
    </xf>
    <xf numFmtId="4" fontId="13" fillId="3" borderId="3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0" fontId="27" fillId="0" borderId="4" xfId="0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right"/>
    </xf>
    <xf numFmtId="0" fontId="35" fillId="2" borderId="4" xfId="0" applyFont="1" applyFill="1" applyBorder="1" applyAlignment="1">
      <alignment horizontal="left" vertical="center"/>
    </xf>
    <xf numFmtId="0" fontId="27" fillId="6" borderId="4" xfId="0" applyFont="1" applyFill="1" applyBorder="1" applyAlignment="1">
      <alignment horizontal="left" vertical="center"/>
    </xf>
    <xf numFmtId="0" fontId="27" fillId="6" borderId="4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4" fontId="30" fillId="0" borderId="4" xfId="0" applyNumberFormat="1" applyFont="1" applyBorder="1" applyAlignment="1">
      <alignment horizontal="center"/>
    </xf>
    <xf numFmtId="4" fontId="30" fillId="8" borderId="4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center"/>
    </xf>
    <xf numFmtId="0" fontId="35" fillId="2" borderId="4" xfId="0" applyFont="1" applyFill="1" applyBorder="1" applyAlignment="1">
      <alignment horizontal="left" vertical="center" wrapText="1"/>
    </xf>
    <xf numFmtId="4" fontId="30" fillId="2" borderId="4" xfId="0" applyNumberFormat="1" applyFont="1" applyFill="1" applyBorder="1" applyAlignment="1">
      <alignment horizontal="center"/>
    </xf>
    <xf numFmtId="0" fontId="39" fillId="0" borderId="0" xfId="0" applyFont="1"/>
    <xf numFmtId="0" fontId="0" fillId="9" borderId="0" xfId="0" applyFill="1"/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30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vertical="center"/>
    </xf>
    <xf numFmtId="4" fontId="13" fillId="9" borderId="4" xfId="0" applyNumberFormat="1" applyFont="1" applyFill="1" applyBorder="1" applyAlignment="1">
      <alignment horizontal="right"/>
    </xf>
    <xf numFmtId="0" fontId="27" fillId="9" borderId="1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left" wrapText="1"/>
    </xf>
    <xf numFmtId="0" fontId="44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right"/>
    </xf>
    <xf numFmtId="0" fontId="43" fillId="0" borderId="0" xfId="0" applyFont="1" applyAlignment="1">
      <alignment horizontal="left" wrapText="1"/>
    </xf>
    <xf numFmtId="0" fontId="44" fillId="0" borderId="0" xfId="0" applyFont="1" applyAlignment="1">
      <alignment wrapText="1"/>
    </xf>
    <xf numFmtId="3" fontId="9" fillId="0" borderId="0" xfId="0" applyNumberFormat="1" applyFont="1" applyAlignment="1">
      <alignment horizontal="righ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45" fillId="2" borderId="5" xfId="0" applyFont="1" applyFill="1" applyBorder="1" applyAlignment="1">
      <alignment horizontal="center" vertical="center"/>
    </xf>
    <xf numFmtId="4" fontId="13" fillId="9" borderId="4" xfId="0" applyNumberFormat="1" applyFont="1" applyFill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horizontal="center" wrapText="1"/>
    </xf>
    <xf numFmtId="3" fontId="13" fillId="9" borderId="4" xfId="0" applyNumberFormat="1" applyFont="1" applyFill="1" applyBorder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3" fontId="13" fillId="9" borderId="4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13" fillId="0" borderId="4" xfId="0" quotePrefix="1" applyFont="1" applyBorder="1" applyAlignment="1">
      <alignment horizontal="center"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0" fontId="36" fillId="2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wrapText="1"/>
    </xf>
    <xf numFmtId="0" fontId="18" fillId="8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/>
    </xf>
    <xf numFmtId="0" fontId="18" fillId="8" borderId="4" xfId="0" quotePrefix="1" applyFont="1" applyFill="1" applyBorder="1" applyAlignment="1">
      <alignment horizontal="left" vertical="center" wrapText="1"/>
    </xf>
    <xf numFmtId="0" fontId="29" fillId="2" borderId="4" xfId="0" quotePrefix="1" applyFont="1" applyFill="1" applyBorder="1" applyAlignment="1">
      <alignment horizontal="left" vertical="center"/>
    </xf>
    <xf numFmtId="0" fontId="17" fillId="2" borderId="4" xfId="0" quotePrefix="1" applyFont="1" applyFill="1" applyBorder="1" applyAlignment="1">
      <alignment horizontal="left" vertical="center" shrinkToFit="1"/>
    </xf>
    <xf numFmtId="0" fontId="29" fillId="2" borderId="4" xfId="0" quotePrefix="1" applyFont="1" applyFill="1" applyBorder="1" applyAlignment="1">
      <alignment horizontal="left" vertical="center" wrapText="1"/>
    </xf>
    <xf numFmtId="0" fontId="18" fillId="6" borderId="4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18" fillId="6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4" fontId="48" fillId="2" borderId="4" xfId="0" applyNumberFormat="1" applyFont="1" applyFill="1" applyBorder="1" applyAlignment="1">
      <alignment horizontal="right"/>
    </xf>
    <xf numFmtId="0" fontId="48" fillId="3" borderId="4" xfId="0" quotePrefix="1" applyFont="1" applyFill="1" applyBorder="1" applyAlignment="1">
      <alignment horizontal="center"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50" fillId="2" borderId="3" xfId="0" quotePrefix="1" applyFont="1" applyFill="1" applyBorder="1" applyAlignment="1">
      <alignment horizontal="left" vertical="center" wrapText="1"/>
    </xf>
    <xf numFmtId="4" fontId="16" fillId="5" borderId="4" xfId="0" applyNumberFormat="1" applyFont="1" applyFill="1" applyBorder="1" applyAlignment="1">
      <alignment horizontal="right"/>
    </xf>
    <xf numFmtId="4" fontId="16" fillId="5" borderId="4" xfId="0" applyNumberFormat="1" applyFont="1" applyFill="1" applyBorder="1" applyAlignment="1">
      <alignment horizontal="right" wrapText="1"/>
    </xf>
    <xf numFmtId="0" fontId="51" fillId="5" borderId="3" xfId="0" quotePrefix="1" applyFont="1" applyFill="1" applyBorder="1" applyAlignment="1">
      <alignment horizontal="left" vertical="center" wrapText="1"/>
    </xf>
    <xf numFmtId="0" fontId="53" fillId="2" borderId="3" xfId="0" quotePrefix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54" fillId="2" borderId="4" xfId="0" applyNumberFormat="1" applyFont="1" applyFill="1" applyBorder="1" applyAlignment="1">
      <alignment horizontal="right"/>
    </xf>
    <xf numFmtId="4" fontId="55" fillId="5" borderId="4" xfId="0" applyNumberFormat="1" applyFont="1" applyFill="1" applyBorder="1" applyAlignment="1">
      <alignment horizontal="right"/>
    </xf>
    <xf numFmtId="4" fontId="21" fillId="5" borderId="4" xfId="0" applyNumberFormat="1" applyFont="1" applyFill="1" applyBorder="1" applyAlignment="1">
      <alignment horizontal="right"/>
    </xf>
    <xf numFmtId="4" fontId="15" fillId="5" borderId="4" xfId="0" applyNumberFormat="1" applyFont="1" applyFill="1" applyBorder="1" applyAlignment="1">
      <alignment horizontal="right"/>
    </xf>
    <xf numFmtId="0" fontId="56" fillId="5" borderId="3" xfId="0" applyFont="1" applyFill="1" applyBorder="1" applyAlignment="1">
      <alignment horizontal="left" vertical="center" wrapText="1"/>
    </xf>
    <xf numFmtId="0" fontId="53" fillId="2" borderId="3" xfId="0" applyFont="1" applyFill="1" applyBorder="1" applyAlignment="1">
      <alignment horizontal="left" vertical="center" wrapText="1"/>
    </xf>
    <xf numFmtId="0" fontId="57" fillId="10" borderId="3" xfId="0" applyFont="1" applyFill="1" applyBorder="1" applyAlignment="1">
      <alignment horizontal="left" vertical="center" wrapText="1"/>
    </xf>
    <xf numFmtId="4" fontId="21" fillId="10" borderId="4" xfId="0" applyNumberFormat="1" applyFont="1" applyFill="1" applyBorder="1" applyAlignment="1">
      <alignment horizontal="right"/>
    </xf>
    <xf numFmtId="4" fontId="15" fillId="10" borderId="4" xfId="0" applyNumberFormat="1" applyFont="1" applyFill="1" applyBorder="1" applyAlignment="1">
      <alignment horizontal="right"/>
    </xf>
    <xf numFmtId="4" fontId="58" fillId="10" borderId="4" xfId="0" applyNumberFormat="1" applyFont="1" applyFill="1" applyBorder="1" applyAlignment="1">
      <alignment horizontal="right"/>
    </xf>
    <xf numFmtId="0" fontId="48" fillId="5" borderId="3" xfId="0" applyFont="1" applyFill="1" applyBorder="1" applyAlignment="1">
      <alignment horizontal="left" vertical="center" wrapText="1"/>
    </xf>
    <xf numFmtId="0" fontId="59" fillId="0" borderId="4" xfId="0" applyFont="1" applyBorder="1" applyAlignment="1">
      <alignment horizontal="left" vertical="center" wrapText="1"/>
    </xf>
    <xf numFmtId="0" fontId="59" fillId="2" borderId="4" xfId="0" quotePrefix="1" applyFont="1" applyFill="1" applyBorder="1" applyAlignment="1">
      <alignment horizontal="left" vertical="center"/>
    </xf>
    <xf numFmtId="0" fontId="61" fillId="2" borderId="4" xfId="0" applyFont="1" applyFill="1" applyBorder="1" applyAlignment="1">
      <alignment horizontal="left" vertical="center"/>
    </xf>
    <xf numFmtId="4" fontId="62" fillId="2" borderId="4" xfId="0" applyNumberFormat="1" applyFont="1" applyFill="1" applyBorder="1" applyAlignment="1">
      <alignment horizontal="right"/>
    </xf>
    <xf numFmtId="0" fontId="50" fillId="2" borderId="4" xfId="0" quotePrefix="1" applyFont="1" applyFill="1" applyBorder="1" applyAlignment="1">
      <alignment horizontal="left" vertical="center" wrapText="1"/>
    </xf>
    <xf numFmtId="0" fontId="54" fillId="2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64" fillId="6" borderId="3" xfId="0" applyFont="1" applyFill="1" applyBorder="1" applyAlignment="1">
      <alignment horizontal="left" vertical="center" wrapText="1"/>
    </xf>
    <xf numFmtId="4" fontId="55" fillId="2" borderId="4" xfId="0" applyNumberFormat="1" applyFont="1" applyFill="1" applyBorder="1" applyAlignment="1">
      <alignment horizontal="right"/>
    </xf>
    <xf numFmtId="4" fontId="16" fillId="10" borderId="4" xfId="0" applyNumberFormat="1" applyFont="1" applyFill="1" applyBorder="1" applyAlignment="1">
      <alignment horizontal="right"/>
    </xf>
    <xf numFmtId="0" fontId="0" fillId="10" borderId="0" xfId="0" applyFill="1"/>
    <xf numFmtId="4" fontId="0" fillId="10" borderId="0" xfId="0" applyNumberFormat="1" applyFill="1"/>
    <xf numFmtId="0" fontId="8" fillId="10" borderId="1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63" fillId="10" borderId="3" xfId="0" quotePrefix="1" applyFont="1" applyFill="1" applyBorder="1" applyAlignment="1">
      <alignment horizontal="left" vertical="center" wrapText="1"/>
    </xf>
    <xf numFmtId="4" fontId="16" fillId="10" borderId="4" xfId="0" applyNumberFormat="1" applyFont="1" applyFill="1" applyBorder="1" applyAlignment="1">
      <alignment horizontal="right" wrapText="1"/>
    </xf>
    <xf numFmtId="0" fontId="57" fillId="2" borderId="3" xfId="0" applyFont="1" applyFill="1" applyBorder="1" applyAlignment="1">
      <alignment vertical="center" wrapText="1"/>
    </xf>
    <xf numFmtId="0" fontId="57" fillId="2" borderId="3" xfId="0" quotePrefix="1" applyFont="1" applyFill="1" applyBorder="1" applyAlignment="1">
      <alignment horizontal="left" vertical="center" wrapText="1"/>
    </xf>
    <xf numFmtId="0" fontId="50" fillId="2" borderId="4" xfId="0" quotePrefix="1" applyFont="1" applyFill="1" applyBorder="1" applyAlignment="1">
      <alignment horizontal="left" vertical="center"/>
    </xf>
    <xf numFmtId="0" fontId="64" fillId="2" borderId="3" xfId="0" quotePrefix="1" applyFont="1" applyFill="1" applyBorder="1" applyAlignment="1">
      <alignment horizontal="left" vertical="center" wrapText="1"/>
    </xf>
    <xf numFmtId="0" fontId="50" fillId="2" borderId="3" xfId="0" quotePrefix="1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 wrapText="1"/>
    </xf>
    <xf numFmtId="4" fontId="58" fillId="2" borderId="4" xfId="0" applyNumberFormat="1" applyFont="1" applyFill="1" applyBorder="1" applyAlignment="1">
      <alignment horizontal="right"/>
    </xf>
    <xf numFmtId="0" fontId="6" fillId="2" borderId="0" xfId="2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left" vertical="center" wrapText="1"/>
    </xf>
    <xf numFmtId="0" fontId="41" fillId="2" borderId="5" xfId="0" applyFont="1" applyFill="1" applyBorder="1" applyAlignment="1">
      <alignment horizontal="left" wrapText="1"/>
    </xf>
    <xf numFmtId="0" fontId="13" fillId="0" borderId="1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7" fillId="9" borderId="1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27" fillId="0" borderId="1" xfId="0" quotePrefix="1" applyFont="1" applyBorder="1" applyAlignment="1">
      <alignment horizontal="left" vertical="center"/>
    </xf>
    <xf numFmtId="0" fontId="27" fillId="0" borderId="1" xfId="0" quotePrefix="1" applyFont="1" applyBorder="1" applyAlignment="1">
      <alignment horizontal="left" vertical="center" wrapText="1"/>
    </xf>
    <xf numFmtId="0" fontId="27" fillId="9" borderId="1" xfId="0" quotePrefix="1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3" fillId="9" borderId="3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top" wrapText="1"/>
    </xf>
    <xf numFmtId="0" fontId="43" fillId="2" borderId="0" xfId="0" quotePrefix="1" applyFont="1" applyFill="1" applyAlignment="1">
      <alignment horizontal="left" wrapText="1"/>
    </xf>
    <xf numFmtId="0" fontId="43" fillId="2" borderId="0" xfId="0" applyFont="1" applyFill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49" fillId="2" borderId="0" xfId="2" applyFont="1" applyFill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9" fillId="2" borderId="1" xfId="0" quotePrefix="1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60" fillId="2" borderId="1" xfId="0" quotePrefix="1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32" fillId="2" borderId="1" xfId="0" quotePrefix="1" applyFont="1" applyFill="1" applyBorder="1" applyAlignment="1">
      <alignment horizontal="left" vertical="center" shrinkToFit="1"/>
    </xf>
    <xf numFmtId="0" fontId="32" fillId="2" borderId="2" xfId="0" applyFont="1" applyFill="1" applyBorder="1" applyAlignment="1">
      <alignment horizontal="left" vertical="center" shrinkToFit="1"/>
    </xf>
    <xf numFmtId="0" fontId="32" fillId="2" borderId="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8" fillId="6" borderId="2" xfId="0" applyFont="1" applyFill="1" applyBorder="1" applyAlignment="1">
      <alignment horizontal="left" vertical="center" wrapText="1" indent="1"/>
    </xf>
    <xf numFmtId="0" fontId="8" fillId="6" borderId="3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3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left" vertical="center" wrapText="1"/>
    </xf>
    <xf numFmtId="0" fontId="52" fillId="2" borderId="2" xfId="0" applyFont="1" applyFill="1" applyBorder="1" applyAlignment="1">
      <alignment horizontal="left" vertical="center" wrapText="1"/>
    </xf>
    <xf numFmtId="0" fontId="52" fillId="2" borderId="3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64" fillId="2" borderId="1" xfId="0" applyFont="1" applyFill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 wrapText="1"/>
    </xf>
    <xf numFmtId="0" fontId="64" fillId="2" borderId="3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left" vertical="center" wrapText="1"/>
    </xf>
    <xf numFmtId="0" fontId="54" fillId="2" borderId="2" xfId="0" applyFont="1" applyFill="1" applyBorder="1" applyAlignment="1">
      <alignment horizontal="left" vertical="center" wrapText="1"/>
    </xf>
    <xf numFmtId="0" fontId="54" fillId="2" borderId="3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 inden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48" fillId="5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left" vertical="center" wrapText="1" indent="1"/>
    </xf>
    <xf numFmtId="0" fontId="8" fillId="10" borderId="2" xfId="0" applyFont="1" applyFill="1" applyBorder="1" applyAlignment="1">
      <alignment horizontal="left" vertical="center" wrapText="1" indent="1"/>
    </xf>
    <xf numFmtId="0" fontId="8" fillId="10" borderId="3" xfId="0" applyFont="1" applyFill="1" applyBorder="1" applyAlignment="1">
      <alignment horizontal="left" vertical="center" wrapText="1" indent="1"/>
    </xf>
  </cellXfs>
  <cellStyles count="9">
    <cellStyle name="Normal 2" xfId="1" xr:uid="{00000000-0005-0000-0000-000031000000}"/>
    <cellStyle name="Normalno" xfId="0" builtinId="0"/>
    <cellStyle name="Normalno 2" xfId="2" xr:uid="{00000000-0005-0000-0000-000032000000}"/>
    <cellStyle name="Normalno 2 2" xfId="3" xr:uid="{00000000-0005-0000-0000-000033000000}"/>
    <cellStyle name="Normalno 3" xfId="4" xr:uid="{00000000-0005-0000-0000-000034000000}"/>
    <cellStyle name="Normalno 3 2" xfId="5" xr:uid="{00000000-0005-0000-0000-000035000000}"/>
    <cellStyle name="Normalno 3 3" xfId="6" xr:uid="{00000000-0005-0000-0000-000036000000}"/>
    <cellStyle name="Normalno 4" xfId="7" xr:uid="{00000000-0005-0000-0000-000037000000}"/>
    <cellStyle name="Obično_List10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opLeftCell="A2" zoomScale="130" zoomScaleNormal="130" workbookViewId="0">
      <selection activeCell="J24" sqref="J24"/>
    </sheetView>
  </sheetViews>
  <sheetFormatPr defaultColWidth="9" defaultRowHeight="15"/>
  <cols>
    <col min="6" max="6" width="16.85546875" customWidth="1"/>
    <col min="7" max="7" width="18" customWidth="1"/>
    <col min="8" max="8" width="19" customWidth="1"/>
    <col min="9" max="9" width="19.28515625" customWidth="1"/>
    <col min="10" max="10" width="12" style="77" customWidth="1"/>
    <col min="11" max="11" width="11.5703125" style="77" customWidth="1"/>
  </cols>
  <sheetData>
    <row r="1" spans="2:11" ht="42" customHeight="1">
      <c r="B1" s="247" t="s">
        <v>222</v>
      </c>
      <c r="C1" s="247"/>
      <c r="D1" s="247"/>
      <c r="E1" s="247"/>
      <c r="F1" s="247"/>
      <c r="G1" s="247"/>
      <c r="H1" s="247"/>
      <c r="I1" s="247"/>
      <c r="J1" s="247"/>
      <c r="K1" s="247"/>
    </row>
    <row r="2" spans="2:11" ht="15.75" customHeight="1">
      <c r="B2" s="247" t="s">
        <v>0</v>
      </c>
      <c r="C2" s="247"/>
      <c r="D2" s="247"/>
      <c r="E2" s="247"/>
      <c r="F2" s="247"/>
      <c r="G2" s="247"/>
      <c r="H2" s="247"/>
      <c r="I2" s="247"/>
      <c r="J2" s="247"/>
      <c r="K2" s="247"/>
    </row>
    <row r="3" spans="2:11" ht="6.75" customHeight="1">
      <c r="B3" s="248"/>
      <c r="C3" s="248"/>
      <c r="D3" s="248"/>
      <c r="E3" s="142"/>
      <c r="F3" s="142"/>
      <c r="G3" s="142"/>
      <c r="H3" s="142"/>
      <c r="I3" s="158"/>
      <c r="J3" s="159"/>
      <c r="K3" s="160"/>
    </row>
    <row r="4" spans="2:11" ht="18" customHeight="1">
      <c r="B4" s="247" t="s">
        <v>1</v>
      </c>
      <c r="C4" s="247"/>
      <c r="D4" s="247"/>
      <c r="E4" s="247"/>
      <c r="F4" s="247"/>
      <c r="G4" s="247"/>
      <c r="H4" s="247"/>
      <c r="I4" s="247"/>
      <c r="J4" s="247"/>
      <c r="K4" s="247"/>
    </row>
    <row r="5" spans="2:11" ht="18" customHeight="1">
      <c r="B5" s="141"/>
      <c r="C5" s="143"/>
      <c r="D5" s="143"/>
      <c r="E5" s="143"/>
      <c r="F5" s="143"/>
      <c r="G5" s="143"/>
      <c r="H5" s="143"/>
      <c r="I5" s="143"/>
      <c r="J5" s="161"/>
      <c r="K5" s="160"/>
    </row>
    <row r="6" spans="2:11">
      <c r="B6" s="249" t="s">
        <v>2</v>
      </c>
      <c r="C6" s="249"/>
      <c r="D6" s="249"/>
      <c r="E6" s="249"/>
      <c r="F6" s="249"/>
      <c r="G6" s="144"/>
      <c r="H6" s="144"/>
      <c r="I6" s="144"/>
      <c r="J6" s="162"/>
      <c r="K6" s="160"/>
    </row>
    <row r="7" spans="2:11" ht="25.5">
      <c r="B7" s="250" t="s">
        <v>3</v>
      </c>
      <c r="C7" s="251"/>
      <c r="D7" s="251"/>
      <c r="E7" s="251"/>
      <c r="F7" s="252"/>
      <c r="G7" s="172" t="s">
        <v>223</v>
      </c>
      <c r="H7" s="145" t="s">
        <v>224</v>
      </c>
      <c r="I7" s="172" t="s">
        <v>225</v>
      </c>
      <c r="J7" s="145" t="s">
        <v>4</v>
      </c>
      <c r="K7" s="145" t="s">
        <v>5</v>
      </c>
    </row>
    <row r="8" spans="2:11" s="139" customFormat="1" ht="11.25">
      <c r="B8" s="253">
        <v>1</v>
      </c>
      <c r="C8" s="253"/>
      <c r="D8" s="253"/>
      <c r="E8" s="253"/>
      <c r="F8" s="254"/>
      <c r="G8" s="146">
        <v>2</v>
      </c>
      <c r="H8" s="147">
        <v>3</v>
      </c>
      <c r="I8" s="147">
        <v>4</v>
      </c>
      <c r="J8" s="147" t="s">
        <v>6</v>
      </c>
      <c r="K8" s="147" t="s">
        <v>7</v>
      </c>
    </row>
    <row r="9" spans="2:11">
      <c r="B9" s="255" t="s">
        <v>8</v>
      </c>
      <c r="C9" s="256"/>
      <c r="D9" s="256"/>
      <c r="E9" s="256"/>
      <c r="F9" s="257"/>
      <c r="G9" s="149">
        <f>G10+G11</f>
        <v>2601627.7799999998</v>
      </c>
      <c r="H9" s="149">
        <f t="shared" ref="H9:I9" si="0">H10+H11</f>
        <v>2662504.44</v>
      </c>
      <c r="I9" s="149">
        <f t="shared" si="0"/>
        <v>2842954.22</v>
      </c>
      <c r="J9" s="163">
        <f>(I9/G9)*100</f>
        <v>109.27597874896617</v>
      </c>
      <c r="K9" s="163">
        <f>(I9/H9)*100</f>
        <v>106.77744522371577</v>
      </c>
    </row>
    <row r="10" spans="2:11">
      <c r="B10" s="258" t="s">
        <v>9</v>
      </c>
      <c r="C10" s="259"/>
      <c r="D10" s="259"/>
      <c r="E10" s="259"/>
      <c r="F10" s="260"/>
      <c r="G10" s="127">
        <v>2601627.7799999998</v>
      </c>
      <c r="H10" s="127">
        <v>2662504.44</v>
      </c>
      <c r="I10" s="127">
        <v>2842954.22</v>
      </c>
      <c r="J10" s="164"/>
      <c r="K10" s="164"/>
    </row>
    <row r="11" spans="2:11">
      <c r="B11" s="261" t="s">
        <v>10</v>
      </c>
      <c r="C11" s="260"/>
      <c r="D11" s="260"/>
      <c r="E11" s="260"/>
      <c r="F11" s="260"/>
      <c r="G11" s="127"/>
      <c r="H11" s="127"/>
      <c r="I11" s="127"/>
      <c r="J11" s="164"/>
      <c r="K11" s="164"/>
    </row>
    <row r="12" spans="2:11">
      <c r="B12" s="150" t="s">
        <v>11</v>
      </c>
      <c r="C12" s="148"/>
      <c r="D12" s="148"/>
      <c r="E12" s="148"/>
      <c r="F12" s="148"/>
      <c r="G12" s="149">
        <f>G13+G14</f>
        <v>2590450.83</v>
      </c>
      <c r="H12" s="149">
        <f t="shared" ref="H12:I12" si="1">H13+H14</f>
        <v>2679993.6399999997</v>
      </c>
      <c r="I12" s="149">
        <f t="shared" si="1"/>
        <v>3041221.42</v>
      </c>
      <c r="J12" s="163">
        <f>(I12/G12)*100</f>
        <v>117.40124092608235</v>
      </c>
      <c r="K12" s="163">
        <f>(I12/H12)*100</f>
        <v>113.47868049418209</v>
      </c>
    </row>
    <row r="13" spans="2:11">
      <c r="B13" s="262" t="s">
        <v>12</v>
      </c>
      <c r="C13" s="259"/>
      <c r="D13" s="259"/>
      <c r="E13" s="259"/>
      <c r="F13" s="259"/>
      <c r="G13" s="127">
        <v>2534766.38</v>
      </c>
      <c r="H13" s="127">
        <v>2605457.0699999998</v>
      </c>
      <c r="I13" s="127">
        <v>2954931.69</v>
      </c>
      <c r="J13" s="165"/>
      <c r="K13" s="165"/>
    </row>
    <row r="14" spans="2:11">
      <c r="B14" s="261" t="s">
        <v>13</v>
      </c>
      <c r="C14" s="260"/>
      <c r="D14" s="260"/>
      <c r="E14" s="260"/>
      <c r="F14" s="260"/>
      <c r="G14" s="127">
        <v>55684.45</v>
      </c>
      <c r="H14" s="127">
        <v>74536.570000000007</v>
      </c>
      <c r="I14" s="127">
        <v>86289.73</v>
      </c>
      <c r="J14" s="165"/>
      <c r="K14" s="165"/>
    </row>
    <row r="15" spans="2:11">
      <c r="B15" s="263" t="s">
        <v>14</v>
      </c>
      <c r="C15" s="256"/>
      <c r="D15" s="256"/>
      <c r="E15" s="256"/>
      <c r="F15" s="256"/>
      <c r="G15" s="149">
        <f>G9-G12</f>
        <v>11176.949999999721</v>
      </c>
      <c r="H15" s="149">
        <f t="shared" ref="H15:I15" si="2">H9-H12</f>
        <v>-17489.199999999721</v>
      </c>
      <c r="I15" s="149">
        <f t="shared" si="2"/>
        <v>-198267.19999999972</v>
      </c>
      <c r="J15" s="166"/>
      <c r="K15" s="166"/>
    </row>
    <row r="16" spans="2:11" ht="18">
      <c r="B16" s="142"/>
      <c r="C16" s="151"/>
      <c r="D16" s="151"/>
      <c r="E16" s="151"/>
      <c r="F16" s="151"/>
      <c r="G16" s="151"/>
      <c r="H16" s="151"/>
      <c r="I16" s="167"/>
      <c r="J16" s="168"/>
      <c r="K16" s="168"/>
    </row>
    <row r="17" spans="1:42" ht="18" customHeight="1">
      <c r="B17" s="249" t="s">
        <v>15</v>
      </c>
      <c r="C17" s="249"/>
      <c r="D17" s="249"/>
      <c r="E17" s="249"/>
      <c r="F17" s="249"/>
      <c r="G17" s="151"/>
      <c r="H17" s="151"/>
      <c r="I17" s="167"/>
      <c r="J17" s="168"/>
      <c r="K17" s="168"/>
    </row>
    <row r="18" spans="1:42" ht="25.5">
      <c r="B18" s="250" t="s">
        <v>3</v>
      </c>
      <c r="C18" s="251"/>
      <c r="D18" s="251"/>
      <c r="E18" s="251"/>
      <c r="F18" s="252"/>
      <c r="G18" s="172" t="s">
        <v>223</v>
      </c>
      <c r="H18" s="145" t="s">
        <v>224</v>
      </c>
      <c r="I18" s="172" t="s">
        <v>225</v>
      </c>
      <c r="J18" s="145" t="s">
        <v>4</v>
      </c>
      <c r="K18" s="145" t="s">
        <v>5</v>
      </c>
    </row>
    <row r="19" spans="1:42" s="139" customFormat="1">
      <c r="B19" s="253">
        <v>1</v>
      </c>
      <c r="C19" s="253"/>
      <c r="D19" s="253"/>
      <c r="E19" s="253"/>
      <c r="F19" s="254"/>
      <c r="G19" s="146">
        <v>2</v>
      </c>
      <c r="H19" s="147">
        <v>3</v>
      </c>
      <c r="I19" s="147">
        <v>4</v>
      </c>
      <c r="J19" s="147" t="s">
        <v>6</v>
      </c>
      <c r="K19" s="147" t="s">
        <v>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>
      <c r="A20" s="139"/>
      <c r="B20" s="258" t="s">
        <v>16</v>
      </c>
      <c r="C20" s="264"/>
      <c r="D20" s="264"/>
      <c r="E20" s="264"/>
      <c r="F20" s="265"/>
      <c r="G20" s="127">
        <v>0</v>
      </c>
      <c r="H20" s="127">
        <v>0</v>
      </c>
      <c r="I20" s="127">
        <v>0</v>
      </c>
      <c r="J20" s="164"/>
      <c r="K20" s="164"/>
    </row>
    <row r="21" spans="1:42">
      <c r="A21" s="139"/>
      <c r="B21" s="258" t="s">
        <v>17</v>
      </c>
      <c r="C21" s="259"/>
      <c r="D21" s="259"/>
      <c r="E21" s="259"/>
      <c r="F21" s="259"/>
      <c r="G21" s="127">
        <v>0</v>
      </c>
      <c r="H21" s="127">
        <v>0</v>
      </c>
      <c r="I21" s="127">
        <v>0</v>
      </c>
      <c r="J21" s="164"/>
      <c r="K21" s="164"/>
    </row>
    <row r="22" spans="1:42" s="140" customFormat="1" ht="15" customHeight="1">
      <c r="A22" s="139"/>
      <c r="B22" s="266" t="s">
        <v>18</v>
      </c>
      <c r="C22" s="267"/>
      <c r="D22" s="267"/>
      <c r="E22" s="267"/>
      <c r="F22" s="268"/>
      <c r="G22" s="149">
        <f>G20-G21</f>
        <v>0</v>
      </c>
      <c r="H22" s="149">
        <f t="shared" ref="H22:I22" si="3">H20-H21</f>
        <v>0</v>
      </c>
      <c r="I22" s="149">
        <f t="shared" si="3"/>
        <v>0</v>
      </c>
      <c r="J22" s="169"/>
      <c r="K22" s="16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140" customFormat="1" ht="15" customHeight="1">
      <c r="A23" s="139"/>
      <c r="B23" s="266" t="s">
        <v>19</v>
      </c>
      <c r="C23" s="267"/>
      <c r="D23" s="267"/>
      <c r="E23" s="267"/>
      <c r="F23" s="268"/>
      <c r="G23" s="149">
        <v>5656.76</v>
      </c>
      <c r="H23" s="149">
        <v>0</v>
      </c>
      <c r="I23" s="149">
        <v>16494.36</v>
      </c>
      <c r="J23" s="163"/>
      <c r="K23" s="16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>
      <c r="A24" s="139"/>
      <c r="B24" s="263" t="s">
        <v>20</v>
      </c>
      <c r="C24" s="256"/>
      <c r="D24" s="256"/>
      <c r="E24" s="256"/>
      <c r="F24" s="256"/>
      <c r="G24" s="149">
        <f>G23+G15</f>
        <v>16833.709999999723</v>
      </c>
      <c r="H24" s="149">
        <f t="shared" ref="H24:I24" si="4">H23+H15</f>
        <v>-17489.199999999721</v>
      </c>
      <c r="I24" s="149">
        <f t="shared" si="4"/>
        <v>-181772.83999999973</v>
      </c>
      <c r="J24" s="169"/>
      <c r="K24" s="169"/>
    </row>
    <row r="25" spans="1:42" ht="15.75">
      <c r="B25" s="152"/>
      <c r="C25" s="153"/>
      <c r="D25" s="153"/>
      <c r="E25" s="153"/>
      <c r="F25" s="153"/>
      <c r="G25" s="154"/>
      <c r="H25" s="154"/>
      <c r="I25" s="154"/>
      <c r="J25" s="170"/>
      <c r="K25" s="160"/>
    </row>
    <row r="26" spans="1:42" ht="15.75">
      <c r="B26" s="270" t="s">
        <v>21</v>
      </c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42" ht="15.75">
      <c r="B27" s="155"/>
      <c r="C27" s="156"/>
      <c r="D27" s="156"/>
      <c r="E27" s="156"/>
      <c r="F27" s="156"/>
      <c r="G27" s="157"/>
      <c r="H27" s="157"/>
      <c r="I27" s="157"/>
      <c r="J27" s="171"/>
    </row>
    <row r="28" spans="1:42" ht="15" customHeight="1">
      <c r="B28" s="272" t="s">
        <v>22</v>
      </c>
      <c r="C28" s="272"/>
      <c r="D28" s="272"/>
      <c r="E28" s="272"/>
      <c r="F28" s="272"/>
      <c r="G28" s="272"/>
      <c r="H28" s="272"/>
      <c r="I28" s="272"/>
      <c r="J28" s="272"/>
      <c r="K28" s="272"/>
    </row>
    <row r="29" spans="1:42">
      <c r="B29" s="272" t="s">
        <v>23</v>
      </c>
      <c r="C29" s="272"/>
      <c r="D29" s="272"/>
      <c r="E29" s="272"/>
      <c r="F29" s="272"/>
      <c r="G29" s="272"/>
      <c r="H29" s="272"/>
      <c r="I29" s="272"/>
      <c r="J29" s="272"/>
      <c r="K29" s="272"/>
    </row>
    <row r="30" spans="1:42" ht="15" customHeight="1">
      <c r="B30" s="272" t="s">
        <v>24</v>
      </c>
      <c r="C30" s="272"/>
      <c r="D30" s="272"/>
      <c r="E30" s="272"/>
      <c r="F30" s="272"/>
      <c r="G30" s="272"/>
      <c r="H30" s="272"/>
      <c r="I30" s="272"/>
      <c r="J30" s="272"/>
      <c r="K30" s="272"/>
    </row>
    <row r="31" spans="1:42" ht="36.75" customHeight="1"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42" ht="15" customHeight="1">
      <c r="B32" s="269" t="s">
        <v>25</v>
      </c>
      <c r="C32" s="269"/>
      <c r="D32" s="269"/>
      <c r="E32" s="269"/>
      <c r="F32" s="269"/>
      <c r="G32" s="269"/>
      <c r="H32" s="269"/>
      <c r="I32" s="269"/>
      <c r="J32" s="269"/>
      <c r="K32" s="269"/>
    </row>
    <row r="33" spans="2:11"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</sheetData>
  <mergeCells count="26">
    <mergeCell ref="B32:K33"/>
    <mergeCell ref="B24:F24"/>
    <mergeCell ref="B26:K26"/>
    <mergeCell ref="B28:K28"/>
    <mergeCell ref="B29:K29"/>
    <mergeCell ref="B30:K31"/>
    <mergeCell ref="B19:F19"/>
    <mergeCell ref="B20:F20"/>
    <mergeCell ref="B21:F21"/>
    <mergeCell ref="B22:F22"/>
    <mergeCell ref="B23:F23"/>
    <mergeCell ref="B13:F13"/>
    <mergeCell ref="B14:F14"/>
    <mergeCell ref="B15:F15"/>
    <mergeCell ref="B17:F17"/>
    <mergeCell ref="B18:F18"/>
    <mergeCell ref="B7:F7"/>
    <mergeCell ref="B8:F8"/>
    <mergeCell ref="B9:F9"/>
    <mergeCell ref="B10:F10"/>
    <mergeCell ref="B11:F11"/>
    <mergeCell ref="B1:K1"/>
    <mergeCell ref="B2:K2"/>
    <mergeCell ref="B3:D3"/>
    <mergeCell ref="B4:K4"/>
    <mergeCell ref="B6:F6"/>
  </mergeCells>
  <pageMargins left="0.7" right="0.7" top="0.75" bottom="0.75" header="0.3" footer="0.3"/>
  <pageSetup paperSize="9" scale="9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6"/>
  <sheetViews>
    <sheetView topLeftCell="A124" zoomScale="150" zoomScaleNormal="150" workbookViewId="0">
      <selection activeCell="K72" sqref="K72"/>
    </sheetView>
  </sheetViews>
  <sheetFormatPr defaultColWidth="9" defaultRowHeight="15"/>
  <cols>
    <col min="1" max="1" width="7.42578125" customWidth="1"/>
    <col min="2" max="2" width="8.42578125" customWidth="1"/>
    <col min="3" max="3" width="7.7109375" customWidth="1"/>
    <col min="4" max="4" width="34.140625" customWidth="1"/>
    <col min="5" max="5" width="23.5703125" customWidth="1"/>
    <col min="6" max="7" width="23.28515625" customWidth="1"/>
    <col min="8" max="8" width="14.5703125" style="77" customWidth="1"/>
    <col min="9" max="9" width="14.140625" customWidth="1"/>
  </cols>
  <sheetData>
    <row r="1" spans="1:11" ht="42" customHeight="1">
      <c r="A1" s="233" t="s">
        <v>226</v>
      </c>
      <c r="B1" s="233"/>
      <c r="C1" s="233"/>
      <c r="D1" s="233"/>
      <c r="E1" s="233"/>
      <c r="F1" s="233"/>
      <c r="G1" s="233"/>
      <c r="H1" s="233"/>
      <c r="I1" s="33"/>
      <c r="J1" s="33"/>
      <c r="K1" s="33"/>
    </row>
    <row r="2" spans="1:11" ht="18" customHeight="1">
      <c r="A2" s="8"/>
      <c r="B2" s="8"/>
      <c r="C2" s="8"/>
      <c r="D2" s="8"/>
      <c r="E2" s="8"/>
      <c r="F2" s="8"/>
      <c r="G2" s="8"/>
      <c r="H2" s="8"/>
    </row>
    <row r="3" spans="1:11" ht="15.75">
      <c r="A3" s="234" t="s">
        <v>0</v>
      </c>
      <c r="B3" s="234"/>
      <c r="C3" s="234"/>
      <c r="D3" s="234"/>
      <c r="E3" s="234"/>
      <c r="F3" s="234"/>
      <c r="G3" s="235"/>
      <c r="H3" s="235"/>
    </row>
    <row r="4" spans="1:11" ht="18">
      <c r="A4" s="8"/>
      <c r="B4" s="8"/>
      <c r="C4" s="8"/>
      <c r="D4" s="8"/>
      <c r="E4" s="8"/>
      <c r="F4" s="8"/>
      <c r="G4" s="9"/>
      <c r="H4" s="78"/>
    </row>
    <row r="5" spans="1:11" ht="18" customHeight="1">
      <c r="A5" s="234" t="s">
        <v>26</v>
      </c>
      <c r="B5" s="236"/>
      <c r="C5" s="236"/>
      <c r="D5" s="236"/>
      <c r="E5" s="236"/>
      <c r="F5" s="236"/>
      <c r="G5" s="236"/>
      <c r="H5" s="236"/>
    </row>
    <row r="6" spans="1:11" ht="18">
      <c r="A6" s="8"/>
      <c r="B6" s="8"/>
      <c r="C6" s="8"/>
      <c r="D6" s="8"/>
      <c r="E6" s="8"/>
      <c r="F6" s="8"/>
      <c r="G6" s="9"/>
      <c r="H6" s="78"/>
    </row>
    <row r="7" spans="1:11" ht="15.75">
      <c r="A7" s="234" t="s">
        <v>27</v>
      </c>
      <c r="B7" s="237"/>
      <c r="C7" s="237"/>
      <c r="D7" s="237"/>
      <c r="E7" s="237"/>
      <c r="F7" s="237"/>
      <c r="G7" s="237"/>
      <c r="H7" s="237"/>
    </row>
    <row r="8" spans="1:11" ht="18">
      <c r="A8" s="8"/>
      <c r="B8" s="8"/>
      <c r="C8" s="8"/>
      <c r="D8" s="8"/>
      <c r="E8" s="8"/>
      <c r="F8" s="13"/>
      <c r="G8" s="13"/>
      <c r="H8" s="13"/>
      <c r="I8" s="12"/>
    </row>
    <row r="9" spans="1:11" ht="24.75" customHeight="1">
      <c r="A9" s="238" t="s">
        <v>3</v>
      </c>
      <c r="B9" s="239"/>
      <c r="C9" s="239"/>
      <c r="D9" s="240"/>
      <c r="E9" s="173" t="s">
        <v>227</v>
      </c>
      <c r="F9" s="15" t="s">
        <v>224</v>
      </c>
      <c r="G9" s="173" t="s">
        <v>225</v>
      </c>
      <c r="H9" s="15" t="s">
        <v>4</v>
      </c>
      <c r="I9" s="15" t="s">
        <v>5</v>
      </c>
    </row>
    <row r="10" spans="1:11">
      <c r="A10" s="244">
        <v>1</v>
      </c>
      <c r="B10" s="245"/>
      <c r="C10" s="245"/>
      <c r="D10" s="246"/>
      <c r="E10" s="69">
        <v>2</v>
      </c>
      <c r="F10" s="60">
        <v>3</v>
      </c>
      <c r="G10" s="60">
        <v>4</v>
      </c>
      <c r="H10" s="61" t="s">
        <v>6</v>
      </c>
      <c r="I10" s="61" t="s">
        <v>7</v>
      </c>
    </row>
    <row r="11" spans="1:11">
      <c r="A11" s="67"/>
      <c r="B11" s="68"/>
      <c r="C11" s="68"/>
      <c r="D11" s="14" t="s">
        <v>28</v>
      </c>
      <c r="E11" s="69"/>
      <c r="F11" s="60"/>
      <c r="G11" s="60"/>
      <c r="H11" s="61"/>
      <c r="I11" s="61"/>
    </row>
    <row r="12" spans="1:11" ht="15.75" customHeight="1">
      <c r="A12" s="79">
        <v>6</v>
      </c>
      <c r="B12" s="79"/>
      <c r="C12" s="79"/>
      <c r="D12" s="79" t="s">
        <v>29</v>
      </c>
      <c r="E12" s="80">
        <f>E13+E32+E36+E40+E49+E54</f>
        <v>2601627.7800000003</v>
      </c>
      <c r="F12" s="80">
        <f>F13+F32+F36+F40+F49+F54</f>
        <v>2662504.4399999995</v>
      </c>
      <c r="G12" s="80">
        <f>G13+G32+G36+G40+G49+G54</f>
        <v>2842954.2199999997</v>
      </c>
      <c r="H12" s="81">
        <f t="shared" ref="H12:H29" si="0">(G12/E12)*100</f>
        <v>109.27597874896612</v>
      </c>
      <c r="I12" s="81">
        <f t="shared" ref="I12:I23" si="1">(G12/F12)*100</f>
        <v>106.77744522371577</v>
      </c>
    </row>
    <row r="13" spans="1:11" ht="25.5">
      <c r="A13" s="82"/>
      <c r="B13" s="83">
        <v>63</v>
      </c>
      <c r="C13" s="83"/>
      <c r="D13" s="83" t="s">
        <v>30</v>
      </c>
      <c r="E13" s="84">
        <f>E17+E23+E14</f>
        <v>2172603.48</v>
      </c>
      <c r="F13" s="84">
        <f>F17+F23+F14</f>
        <v>2247659.2599999998</v>
      </c>
      <c r="G13" s="84">
        <f>G17+G23+G14</f>
        <v>2309768.46</v>
      </c>
      <c r="H13" s="81">
        <f t="shared" si="0"/>
        <v>106.31339226244818</v>
      </c>
      <c r="I13" s="81">
        <f t="shared" si="1"/>
        <v>102.76328361265934</v>
      </c>
    </row>
    <row r="14" spans="1:11">
      <c r="A14" s="85"/>
      <c r="B14" s="86"/>
      <c r="C14" s="209">
        <v>51</v>
      </c>
      <c r="D14" s="210" t="s">
        <v>238</v>
      </c>
      <c r="E14" s="89">
        <f>E15</f>
        <v>0</v>
      </c>
      <c r="F14" s="89">
        <v>36011</v>
      </c>
      <c r="G14" s="89">
        <f>G15</f>
        <v>290.27999999999997</v>
      </c>
      <c r="H14" s="81">
        <v>0</v>
      </c>
      <c r="I14" s="81">
        <f t="shared" si="1"/>
        <v>0.80608702896337225</v>
      </c>
    </row>
    <row r="15" spans="1:11" ht="22.5">
      <c r="A15" s="85"/>
      <c r="B15" s="85">
        <v>636</v>
      </c>
      <c r="C15" s="87"/>
      <c r="D15" s="213" t="s">
        <v>244</v>
      </c>
      <c r="E15" s="74">
        <v>0</v>
      </c>
      <c r="F15" s="74"/>
      <c r="G15" s="74">
        <f>G16</f>
        <v>290.27999999999997</v>
      </c>
      <c r="H15" s="81">
        <v>0</v>
      </c>
      <c r="I15" s="81">
        <v>0</v>
      </c>
    </row>
    <row r="16" spans="1:11" ht="22.5">
      <c r="A16" s="85"/>
      <c r="B16" s="86">
        <v>6361</v>
      </c>
      <c r="C16" s="86"/>
      <c r="D16" s="213" t="s">
        <v>245</v>
      </c>
      <c r="E16" s="74">
        <v>0</v>
      </c>
      <c r="F16" s="74"/>
      <c r="G16" s="74">
        <v>290.27999999999997</v>
      </c>
      <c r="H16" s="81">
        <v>0</v>
      </c>
      <c r="I16" s="81">
        <v>0</v>
      </c>
    </row>
    <row r="17" spans="1:9" s="75" customFormat="1">
      <c r="A17" s="88"/>
      <c r="B17" s="88"/>
      <c r="C17" s="88">
        <v>57</v>
      </c>
      <c r="D17" s="174" t="s">
        <v>31</v>
      </c>
      <c r="E17" s="90">
        <f>E18+E21</f>
        <v>2120077.58</v>
      </c>
      <c r="F17" s="90">
        <v>2120149.2599999998</v>
      </c>
      <c r="G17" s="90">
        <f>G18+G21</f>
        <v>2281192.4500000002</v>
      </c>
      <c r="H17" s="81">
        <f t="shared" si="0"/>
        <v>107.59947992091874</v>
      </c>
      <c r="I17" s="81">
        <f t="shared" si="1"/>
        <v>107.59584209651354</v>
      </c>
    </row>
    <row r="18" spans="1:9" ht="22.5">
      <c r="A18" s="91"/>
      <c r="B18" s="92">
        <v>636</v>
      </c>
      <c r="C18" s="93"/>
      <c r="D18" s="175" t="s">
        <v>32</v>
      </c>
      <c r="E18" s="94">
        <f>E19+E20</f>
        <v>2120077.58</v>
      </c>
      <c r="F18" s="72"/>
      <c r="G18" s="94">
        <f>G19+G20</f>
        <v>2281192.4500000002</v>
      </c>
      <c r="H18" s="81">
        <f t="shared" si="0"/>
        <v>107.59947992091874</v>
      </c>
      <c r="I18" s="81">
        <v>0</v>
      </c>
    </row>
    <row r="19" spans="1:9" ht="22.5">
      <c r="A19" s="91"/>
      <c r="B19" s="91">
        <v>6361</v>
      </c>
      <c r="C19" s="93"/>
      <c r="D19" s="175" t="s">
        <v>33</v>
      </c>
      <c r="E19" s="72">
        <v>2068911.96</v>
      </c>
      <c r="F19" s="72"/>
      <c r="G19" s="72">
        <v>2247074.46</v>
      </c>
      <c r="H19" s="81">
        <f t="shared" si="0"/>
        <v>108.61141041497</v>
      </c>
      <c r="I19" s="81">
        <v>0</v>
      </c>
    </row>
    <row r="20" spans="1:9" ht="22.5">
      <c r="A20" s="91"/>
      <c r="B20" s="91">
        <v>6362</v>
      </c>
      <c r="C20" s="93"/>
      <c r="D20" s="175" t="s">
        <v>34</v>
      </c>
      <c r="E20" s="72">
        <v>51165.62</v>
      </c>
      <c r="F20" s="72"/>
      <c r="G20" s="72">
        <v>34117.99</v>
      </c>
      <c r="H20" s="81">
        <f t="shared" si="0"/>
        <v>66.681474787171538</v>
      </c>
      <c r="I20" s="81">
        <v>0</v>
      </c>
    </row>
    <row r="21" spans="1:9" ht="22.5">
      <c r="A21" s="91"/>
      <c r="B21" s="92">
        <v>639</v>
      </c>
      <c r="C21" s="93"/>
      <c r="D21" s="175" t="s">
        <v>35</v>
      </c>
      <c r="E21" s="94">
        <f>E22</f>
        <v>0</v>
      </c>
      <c r="F21" s="72"/>
      <c r="G21" s="94">
        <f>G22</f>
        <v>0</v>
      </c>
      <c r="H21" s="81">
        <v>0</v>
      </c>
      <c r="I21" s="81">
        <v>0</v>
      </c>
    </row>
    <row r="22" spans="1:9" ht="22.5">
      <c r="A22" s="91"/>
      <c r="B22" s="91">
        <v>6391</v>
      </c>
      <c r="C22" s="93"/>
      <c r="D22" s="175" t="s">
        <v>36</v>
      </c>
      <c r="E22" s="72">
        <v>0</v>
      </c>
      <c r="F22" s="72"/>
      <c r="G22" s="72">
        <v>0</v>
      </c>
      <c r="H22" s="81">
        <v>0</v>
      </c>
      <c r="I22" s="81">
        <v>0</v>
      </c>
    </row>
    <row r="23" spans="1:9" s="75" customFormat="1">
      <c r="A23" s="88"/>
      <c r="B23" s="88"/>
      <c r="C23" s="88">
        <v>5402</v>
      </c>
      <c r="D23" s="174" t="s">
        <v>37</v>
      </c>
      <c r="E23" s="90">
        <f>E29+E24</f>
        <v>52525.899999999994</v>
      </c>
      <c r="F23" s="90">
        <v>91499</v>
      </c>
      <c r="G23" s="90">
        <f>G29+G24+G27</f>
        <v>28285.730000000003</v>
      </c>
      <c r="H23" s="81">
        <f t="shared" si="0"/>
        <v>53.851014451918019</v>
      </c>
      <c r="I23" s="81">
        <f t="shared" si="1"/>
        <v>30.913703974906831</v>
      </c>
    </row>
    <row r="24" spans="1:9" s="75" customFormat="1" ht="22.5">
      <c r="A24" s="88"/>
      <c r="B24" s="92">
        <v>632</v>
      </c>
      <c r="C24" s="88"/>
      <c r="D24" s="175" t="s">
        <v>38</v>
      </c>
      <c r="E24" s="95">
        <f>E25+E26</f>
        <v>0</v>
      </c>
      <c r="F24" s="95"/>
      <c r="G24" s="95">
        <f t="shared" ref="G24" si="2">G25+G26</f>
        <v>0</v>
      </c>
      <c r="H24" s="81">
        <v>0</v>
      </c>
      <c r="I24" s="81">
        <v>0</v>
      </c>
    </row>
    <row r="25" spans="1:9" s="75" customFormat="1">
      <c r="A25" s="88"/>
      <c r="B25" s="91">
        <v>6321</v>
      </c>
      <c r="C25" s="88"/>
      <c r="D25" s="175" t="s">
        <v>39</v>
      </c>
      <c r="E25" s="96"/>
      <c r="F25" s="96"/>
      <c r="G25" s="96">
        <v>0</v>
      </c>
      <c r="H25" s="81">
        <v>0</v>
      </c>
      <c r="I25" s="81">
        <v>0</v>
      </c>
    </row>
    <row r="26" spans="1:9" s="75" customFormat="1" ht="22.5">
      <c r="A26" s="88"/>
      <c r="B26" s="91">
        <v>6322</v>
      </c>
      <c r="C26" s="88"/>
      <c r="D26" s="175" t="s">
        <v>40</v>
      </c>
      <c r="E26" s="96"/>
      <c r="F26" s="96"/>
      <c r="G26" s="96">
        <v>0</v>
      </c>
      <c r="H26" s="81">
        <v>0</v>
      </c>
      <c r="I26" s="81">
        <v>0</v>
      </c>
    </row>
    <row r="27" spans="1:9" s="75" customFormat="1">
      <c r="A27" s="88"/>
      <c r="B27" s="211">
        <v>638</v>
      </c>
      <c r="C27" s="88"/>
      <c r="D27" s="175" t="s">
        <v>242</v>
      </c>
      <c r="E27" s="96"/>
      <c r="F27" s="96"/>
      <c r="G27" s="212">
        <f>G28</f>
        <v>8103.15</v>
      </c>
      <c r="H27" s="81"/>
      <c r="I27" s="81"/>
    </row>
    <row r="28" spans="1:9" s="75" customFormat="1">
      <c r="A28" s="88"/>
      <c r="B28" s="91">
        <v>6381</v>
      </c>
      <c r="C28" s="88"/>
      <c r="D28" s="175" t="s">
        <v>243</v>
      </c>
      <c r="E28" s="96"/>
      <c r="F28" s="96"/>
      <c r="G28" s="96">
        <v>8103.15</v>
      </c>
      <c r="H28" s="81"/>
      <c r="I28" s="81"/>
    </row>
    <row r="29" spans="1:9" ht="22.5">
      <c r="A29" s="91"/>
      <c r="B29" s="92">
        <v>639</v>
      </c>
      <c r="C29" s="91"/>
      <c r="D29" s="175" t="s">
        <v>35</v>
      </c>
      <c r="E29" s="94">
        <f>E30+E31</f>
        <v>52525.899999999994</v>
      </c>
      <c r="F29" s="72"/>
      <c r="G29" s="94">
        <f>G30+G31</f>
        <v>20182.580000000002</v>
      </c>
      <c r="H29" s="81">
        <f t="shared" si="0"/>
        <v>38.424053657338582</v>
      </c>
      <c r="I29" s="81">
        <v>0</v>
      </c>
    </row>
    <row r="30" spans="1:9" ht="22.5">
      <c r="A30" s="91"/>
      <c r="B30" s="91">
        <v>6391</v>
      </c>
      <c r="C30" s="91"/>
      <c r="D30" s="175" t="s">
        <v>36</v>
      </c>
      <c r="E30" s="72">
        <v>7076.66</v>
      </c>
      <c r="F30" s="72"/>
      <c r="G30" s="72">
        <v>2225.4</v>
      </c>
      <c r="H30" s="81"/>
      <c r="I30" s="81"/>
    </row>
    <row r="31" spans="1:9" ht="33.75">
      <c r="A31" s="91"/>
      <c r="B31" s="91">
        <v>6393</v>
      </c>
      <c r="C31" s="91"/>
      <c r="D31" s="175" t="s">
        <v>41</v>
      </c>
      <c r="E31" s="72">
        <v>45449.24</v>
      </c>
      <c r="F31" s="72"/>
      <c r="G31" s="72">
        <v>17957.18</v>
      </c>
      <c r="H31" s="81">
        <f t="shared" ref="H31:H53" si="3">(G31/E31)*100</f>
        <v>39.510407654781474</v>
      </c>
      <c r="I31" s="81">
        <v>0</v>
      </c>
    </row>
    <row r="32" spans="1:9">
      <c r="A32" s="97"/>
      <c r="B32" s="97">
        <v>64</v>
      </c>
      <c r="C32" s="98"/>
      <c r="D32" s="176" t="s">
        <v>42</v>
      </c>
      <c r="E32" s="84">
        <f t="shared" ref="E32:G32" si="4">E33</f>
        <v>3196.89</v>
      </c>
      <c r="F32" s="84">
        <f t="shared" si="4"/>
        <v>0</v>
      </c>
      <c r="G32" s="84">
        <f t="shared" si="4"/>
        <v>0</v>
      </c>
      <c r="H32" s="81">
        <f t="shared" si="3"/>
        <v>0</v>
      </c>
      <c r="I32" s="81">
        <v>0</v>
      </c>
    </row>
    <row r="33" spans="1:9" s="75" customFormat="1">
      <c r="A33" s="88"/>
      <c r="B33" s="88"/>
      <c r="C33" s="88">
        <v>31</v>
      </c>
      <c r="D33" s="174" t="s">
        <v>43</v>
      </c>
      <c r="E33" s="90">
        <f>E34</f>
        <v>3196.89</v>
      </c>
      <c r="F33" s="90"/>
      <c r="G33" s="90">
        <f>G34</f>
        <v>0</v>
      </c>
      <c r="H33" s="81">
        <f t="shared" si="3"/>
        <v>0</v>
      </c>
      <c r="I33" s="81">
        <v>0</v>
      </c>
    </row>
    <row r="34" spans="1:9">
      <c r="A34" s="91"/>
      <c r="B34" s="92">
        <v>641</v>
      </c>
      <c r="C34" s="93"/>
      <c r="D34" s="177" t="s">
        <v>44</v>
      </c>
      <c r="E34" s="94">
        <f>E35</f>
        <v>3196.89</v>
      </c>
      <c r="F34" s="72"/>
      <c r="G34" s="94">
        <f>G35</f>
        <v>0</v>
      </c>
      <c r="H34" s="81">
        <f t="shared" si="3"/>
        <v>0</v>
      </c>
      <c r="I34" s="81">
        <v>0</v>
      </c>
    </row>
    <row r="35" spans="1:9" ht="22.5">
      <c r="A35" s="91"/>
      <c r="B35" s="91">
        <v>6413</v>
      </c>
      <c r="C35" s="93"/>
      <c r="D35" s="175" t="s">
        <v>45</v>
      </c>
      <c r="E35" s="72">
        <v>3196.89</v>
      </c>
      <c r="F35" s="72"/>
      <c r="G35" s="72">
        <v>0</v>
      </c>
      <c r="H35" s="81">
        <f t="shared" si="3"/>
        <v>0</v>
      </c>
      <c r="I35" s="81">
        <v>0</v>
      </c>
    </row>
    <row r="36" spans="1:9" ht="58.5" customHeight="1">
      <c r="A36" s="97"/>
      <c r="B36" s="97">
        <v>65</v>
      </c>
      <c r="C36" s="98"/>
      <c r="D36" s="178" t="s">
        <v>46</v>
      </c>
      <c r="E36" s="84">
        <f t="shared" ref="E36:G36" si="5">E37</f>
        <v>55832.17</v>
      </c>
      <c r="F36" s="84">
        <f t="shared" si="5"/>
        <v>58422.86</v>
      </c>
      <c r="G36" s="84">
        <f t="shared" si="5"/>
        <v>60099.69</v>
      </c>
      <c r="H36" s="81">
        <f t="shared" si="3"/>
        <v>107.64347866113748</v>
      </c>
      <c r="I36" s="81">
        <f t="shared" ref="I36:I50" si="6">(G36/F36)*100</f>
        <v>102.87016075556726</v>
      </c>
    </row>
    <row r="37" spans="1:9" s="75" customFormat="1">
      <c r="A37" s="88"/>
      <c r="B37" s="88"/>
      <c r="C37" s="88">
        <v>41</v>
      </c>
      <c r="D37" s="174" t="s">
        <v>47</v>
      </c>
      <c r="E37" s="90">
        <f>E38</f>
        <v>55832.17</v>
      </c>
      <c r="F37" s="90">
        <v>58422.86</v>
      </c>
      <c r="G37" s="90">
        <f>G38</f>
        <v>60099.69</v>
      </c>
      <c r="H37" s="81">
        <f t="shared" si="3"/>
        <v>107.64347866113748</v>
      </c>
      <c r="I37" s="81">
        <f t="shared" si="6"/>
        <v>102.87016075556726</v>
      </c>
    </row>
    <row r="38" spans="1:9">
      <c r="A38" s="91"/>
      <c r="B38" s="92">
        <v>652</v>
      </c>
      <c r="C38" s="93"/>
      <c r="D38" s="177" t="s">
        <v>48</v>
      </c>
      <c r="E38" s="94">
        <f>E39</f>
        <v>55832.17</v>
      </c>
      <c r="F38" s="72"/>
      <c r="G38" s="94">
        <f>G39</f>
        <v>60099.69</v>
      </c>
      <c r="H38" s="81">
        <f t="shared" si="3"/>
        <v>107.64347866113748</v>
      </c>
      <c r="I38" s="81">
        <v>0</v>
      </c>
    </row>
    <row r="39" spans="1:9">
      <c r="A39" s="91"/>
      <c r="B39" s="91">
        <v>6526</v>
      </c>
      <c r="C39" s="93"/>
      <c r="D39" s="177" t="s">
        <v>49</v>
      </c>
      <c r="E39" s="72">
        <v>55832.17</v>
      </c>
      <c r="F39" s="72"/>
      <c r="G39" s="72">
        <v>60099.69</v>
      </c>
      <c r="H39" s="81">
        <f t="shared" si="3"/>
        <v>107.64347866113748</v>
      </c>
      <c r="I39" s="81">
        <v>0</v>
      </c>
    </row>
    <row r="40" spans="1:9" ht="25.5">
      <c r="A40" s="97"/>
      <c r="B40" s="97">
        <v>66</v>
      </c>
      <c r="C40" s="98"/>
      <c r="D40" s="178" t="s">
        <v>50</v>
      </c>
      <c r="E40" s="84">
        <v>10448.77</v>
      </c>
      <c r="F40" s="84">
        <f>F41+F45</f>
        <v>11213.32</v>
      </c>
      <c r="G40" s="84">
        <f>G42+G46</f>
        <v>12142.130000000001</v>
      </c>
      <c r="H40" s="81">
        <f t="shared" si="3"/>
        <v>116.20630945077745</v>
      </c>
      <c r="I40" s="81">
        <f t="shared" si="6"/>
        <v>108.28309546146906</v>
      </c>
    </row>
    <row r="41" spans="1:9" s="75" customFormat="1">
      <c r="A41" s="88"/>
      <c r="B41" s="88"/>
      <c r="C41" s="88">
        <v>31</v>
      </c>
      <c r="D41" s="174" t="s">
        <v>43</v>
      </c>
      <c r="E41" s="90">
        <f>E42</f>
        <v>10398.77</v>
      </c>
      <c r="F41" s="90">
        <v>11163.32</v>
      </c>
      <c r="G41" s="90">
        <f>G42</f>
        <v>11352.59</v>
      </c>
      <c r="H41" s="81">
        <f t="shared" si="3"/>
        <v>109.17243097020129</v>
      </c>
      <c r="I41" s="81">
        <f t="shared" si="6"/>
        <v>101.69546335677917</v>
      </c>
    </row>
    <row r="42" spans="1:9" ht="22.5">
      <c r="A42" s="91"/>
      <c r="B42" s="92">
        <v>661</v>
      </c>
      <c r="C42" s="93"/>
      <c r="D42" s="175" t="s">
        <v>51</v>
      </c>
      <c r="E42" s="94">
        <f>E43+E44</f>
        <v>10398.77</v>
      </c>
      <c r="F42" s="72"/>
      <c r="G42" s="94">
        <f>G43+G44</f>
        <v>11352.59</v>
      </c>
      <c r="H42" s="81">
        <f t="shared" si="3"/>
        <v>109.17243097020129</v>
      </c>
      <c r="I42" s="81">
        <v>0</v>
      </c>
    </row>
    <row r="43" spans="1:9">
      <c r="A43" s="91"/>
      <c r="B43" s="91">
        <v>6614</v>
      </c>
      <c r="C43" s="93"/>
      <c r="D43" s="177" t="s">
        <v>52</v>
      </c>
      <c r="E43" s="72">
        <v>0</v>
      </c>
      <c r="F43" s="72"/>
      <c r="G43" s="72">
        <v>0</v>
      </c>
      <c r="H43" s="81">
        <v>0</v>
      </c>
      <c r="I43" s="81">
        <v>0</v>
      </c>
    </row>
    <row r="44" spans="1:9">
      <c r="A44" s="91"/>
      <c r="B44" s="91">
        <v>6615</v>
      </c>
      <c r="C44" s="93"/>
      <c r="D44" s="177" t="s">
        <v>53</v>
      </c>
      <c r="E44" s="72">
        <v>10398.77</v>
      </c>
      <c r="F44" s="72"/>
      <c r="G44" s="72">
        <v>11352.59</v>
      </c>
      <c r="H44" s="81">
        <f t="shared" si="3"/>
        <v>109.17243097020129</v>
      </c>
      <c r="I44" s="81">
        <v>0</v>
      </c>
    </row>
    <row r="45" spans="1:9" s="75" customFormat="1">
      <c r="A45" s="88"/>
      <c r="B45" s="88"/>
      <c r="C45" s="88">
        <v>6103</v>
      </c>
      <c r="D45" s="174" t="s">
        <v>54</v>
      </c>
      <c r="E45" s="90">
        <f>E46</f>
        <v>50</v>
      </c>
      <c r="F45" s="90">
        <v>50</v>
      </c>
      <c r="G45" s="90">
        <f>G46</f>
        <v>789.54</v>
      </c>
      <c r="H45" s="81">
        <f t="shared" si="3"/>
        <v>1579.08</v>
      </c>
      <c r="I45" s="81">
        <f t="shared" si="6"/>
        <v>1579.08</v>
      </c>
    </row>
    <row r="46" spans="1:9" ht="33.75">
      <c r="A46" s="91"/>
      <c r="B46" s="92">
        <v>663</v>
      </c>
      <c r="C46" s="93"/>
      <c r="D46" s="175" t="s">
        <v>55</v>
      </c>
      <c r="E46" s="94">
        <f>E47+E48</f>
        <v>50</v>
      </c>
      <c r="F46" s="72"/>
      <c r="G46" s="94">
        <f>G47+G48</f>
        <v>789.54</v>
      </c>
      <c r="H46" s="81">
        <f t="shared" si="3"/>
        <v>1579.08</v>
      </c>
      <c r="I46" s="81">
        <v>0</v>
      </c>
    </row>
    <row r="47" spans="1:9">
      <c r="A47" s="91"/>
      <c r="B47" s="91">
        <v>6631</v>
      </c>
      <c r="C47" s="93"/>
      <c r="D47" s="177" t="s">
        <v>56</v>
      </c>
      <c r="E47" s="72">
        <v>50</v>
      </c>
      <c r="F47" s="72"/>
      <c r="G47" s="72">
        <v>0</v>
      </c>
      <c r="H47" s="81">
        <f t="shared" si="3"/>
        <v>0</v>
      </c>
      <c r="I47" s="81">
        <v>0</v>
      </c>
    </row>
    <row r="48" spans="1:9">
      <c r="A48" s="91"/>
      <c r="B48" s="91">
        <v>6632</v>
      </c>
      <c r="C48" s="93"/>
      <c r="D48" s="177" t="s">
        <v>57</v>
      </c>
      <c r="E48" s="72">
        <v>0</v>
      </c>
      <c r="F48" s="72"/>
      <c r="G48" s="72">
        <v>789.54</v>
      </c>
      <c r="H48" s="81">
        <v>0</v>
      </c>
      <c r="I48" s="81">
        <v>0</v>
      </c>
    </row>
    <row r="49" spans="1:9" ht="25.5">
      <c r="A49" s="97"/>
      <c r="B49" s="97">
        <v>67</v>
      </c>
      <c r="C49" s="98"/>
      <c r="D49" s="83" t="s">
        <v>58</v>
      </c>
      <c r="E49" s="84">
        <f>E50</f>
        <v>359546.47</v>
      </c>
      <c r="F49" s="84">
        <f>F50</f>
        <v>345209</v>
      </c>
      <c r="G49" s="84">
        <f>G50</f>
        <v>460943.94</v>
      </c>
      <c r="H49" s="81">
        <f t="shared" si="3"/>
        <v>128.20149228554519</v>
      </c>
      <c r="I49" s="81">
        <f t="shared" si="6"/>
        <v>133.52604943671804</v>
      </c>
    </row>
    <row r="50" spans="1:9" s="75" customFormat="1">
      <c r="A50" s="88"/>
      <c r="B50" s="88"/>
      <c r="C50" s="88">
        <v>11</v>
      </c>
      <c r="D50" s="174" t="s">
        <v>59</v>
      </c>
      <c r="E50" s="90">
        <f>E51</f>
        <v>359546.47</v>
      </c>
      <c r="F50" s="90">
        <v>345209</v>
      </c>
      <c r="G50" s="90">
        <f>G51</f>
        <v>460943.94</v>
      </c>
      <c r="H50" s="81">
        <f t="shared" si="3"/>
        <v>128.20149228554519</v>
      </c>
      <c r="I50" s="81">
        <f t="shared" si="6"/>
        <v>133.52604943671804</v>
      </c>
    </row>
    <row r="51" spans="1:9" ht="33.75">
      <c r="A51" s="91"/>
      <c r="B51" s="91">
        <v>671</v>
      </c>
      <c r="C51" s="93"/>
      <c r="D51" s="175" t="s">
        <v>60</v>
      </c>
      <c r="E51" s="72">
        <f>E52+E53</f>
        <v>359546.47</v>
      </c>
      <c r="F51" s="72">
        <v>0</v>
      </c>
      <c r="G51" s="72">
        <f>G52+G53</f>
        <v>460943.94</v>
      </c>
      <c r="H51" s="81">
        <f t="shared" si="3"/>
        <v>128.20149228554519</v>
      </c>
      <c r="I51" s="81">
        <v>0</v>
      </c>
    </row>
    <row r="52" spans="1:9" ht="22.5">
      <c r="A52" s="91"/>
      <c r="B52" s="91">
        <v>6711</v>
      </c>
      <c r="C52" s="93"/>
      <c r="D52" s="175" t="s">
        <v>61</v>
      </c>
      <c r="E52" s="72">
        <v>321988.21999999997</v>
      </c>
      <c r="F52" s="72"/>
      <c r="G52" s="72">
        <v>427944.2</v>
      </c>
      <c r="H52" s="81">
        <f t="shared" si="3"/>
        <v>132.90678770794784</v>
      </c>
      <c r="I52" s="81">
        <v>0</v>
      </c>
    </row>
    <row r="53" spans="1:9" ht="33.75">
      <c r="A53" s="91"/>
      <c r="B53" s="91">
        <v>6712</v>
      </c>
      <c r="C53" s="93"/>
      <c r="D53" s="175" t="s">
        <v>62</v>
      </c>
      <c r="E53" s="72">
        <v>37558.25</v>
      </c>
      <c r="F53" s="72"/>
      <c r="G53" s="72">
        <v>32999.74</v>
      </c>
      <c r="H53" s="81">
        <f t="shared" si="3"/>
        <v>87.862826409643674</v>
      </c>
      <c r="I53" s="81">
        <v>0</v>
      </c>
    </row>
    <row r="54" spans="1:9">
      <c r="A54" s="97"/>
      <c r="B54" s="97">
        <v>68</v>
      </c>
      <c r="C54" s="98"/>
      <c r="D54" s="178" t="s">
        <v>63</v>
      </c>
      <c r="E54" s="84">
        <f t="shared" ref="E54" si="7">E57</f>
        <v>0</v>
      </c>
      <c r="F54" s="84">
        <f>F55</f>
        <v>0</v>
      </c>
      <c r="G54" s="84">
        <f>G57</f>
        <v>0</v>
      </c>
      <c r="H54" s="81">
        <v>0</v>
      </c>
      <c r="I54" s="81">
        <v>0</v>
      </c>
    </row>
    <row r="55" spans="1:9">
      <c r="A55" s="99"/>
      <c r="B55" s="99"/>
      <c r="C55" s="88">
        <v>31</v>
      </c>
      <c r="D55" s="174" t="s">
        <v>43</v>
      </c>
      <c r="E55" s="100">
        <v>0</v>
      </c>
      <c r="F55" s="101">
        <v>0</v>
      </c>
      <c r="G55" s="101">
        <f>G56</f>
        <v>0</v>
      </c>
      <c r="H55" s="81">
        <v>0</v>
      </c>
      <c r="I55" s="81">
        <v>0</v>
      </c>
    </row>
    <row r="56" spans="1:9">
      <c r="A56" s="99"/>
      <c r="B56" s="99">
        <v>683</v>
      </c>
      <c r="C56" s="88"/>
      <c r="D56" s="177" t="s">
        <v>64</v>
      </c>
      <c r="E56" s="96">
        <v>0</v>
      </c>
      <c r="F56" s="74"/>
      <c r="G56" s="74">
        <f>G57</f>
        <v>0</v>
      </c>
      <c r="H56" s="81">
        <v>0</v>
      </c>
      <c r="I56" s="81">
        <v>0</v>
      </c>
    </row>
    <row r="57" spans="1:9" s="76" customFormat="1">
      <c r="A57" s="102"/>
      <c r="B57" s="102">
        <v>6831</v>
      </c>
      <c r="C57" s="103"/>
      <c r="D57" s="177" t="s">
        <v>64</v>
      </c>
      <c r="E57" s="96">
        <v>0</v>
      </c>
      <c r="F57" s="96"/>
      <c r="G57" s="96">
        <v>0</v>
      </c>
      <c r="H57" s="81">
        <v>0</v>
      </c>
      <c r="I57" s="81">
        <v>0</v>
      </c>
    </row>
    <row r="58" spans="1:9" s="76" customFormat="1">
      <c r="A58" s="104"/>
      <c r="B58" s="104"/>
      <c r="C58" s="105"/>
      <c r="D58" s="105"/>
      <c r="E58" s="105"/>
      <c r="F58" s="106"/>
      <c r="G58" s="106"/>
      <c r="H58" s="107"/>
    </row>
    <row r="59" spans="1:9" s="76" customFormat="1">
      <c r="A59" s="104"/>
      <c r="B59" s="104"/>
      <c r="C59" s="105"/>
      <c r="D59" s="105"/>
      <c r="E59" s="105"/>
      <c r="F59" s="106"/>
      <c r="G59" s="106"/>
      <c r="H59" s="107"/>
    </row>
    <row r="60" spans="1:9" ht="15.75" customHeight="1">
      <c r="A60" s="234" t="s">
        <v>65</v>
      </c>
      <c r="B60" s="237"/>
      <c r="C60" s="237"/>
      <c r="D60" s="237"/>
      <c r="E60" s="237"/>
      <c r="F60" s="237"/>
      <c r="G60" s="237"/>
      <c r="H60" s="237"/>
    </row>
    <row r="61" spans="1:9">
      <c r="A61" s="108"/>
      <c r="B61" s="108"/>
      <c r="C61" s="109"/>
      <c r="D61" s="109"/>
      <c r="E61" s="109"/>
      <c r="F61" s="110"/>
      <c r="G61" s="110"/>
      <c r="H61" s="111"/>
    </row>
    <row r="62" spans="1:9" ht="25.5">
      <c r="A62" s="238" t="s">
        <v>3</v>
      </c>
      <c r="B62" s="239"/>
      <c r="C62" s="239"/>
      <c r="D62" s="240"/>
      <c r="E62" s="173" t="s">
        <v>227</v>
      </c>
      <c r="F62" s="15" t="s">
        <v>224</v>
      </c>
      <c r="G62" s="173" t="s">
        <v>225</v>
      </c>
      <c r="H62" s="15" t="s">
        <v>4</v>
      </c>
      <c r="I62" s="15" t="s">
        <v>5</v>
      </c>
    </row>
    <row r="63" spans="1:9">
      <c r="A63" s="241">
        <v>1</v>
      </c>
      <c r="B63" s="242"/>
      <c r="C63" s="242"/>
      <c r="D63" s="243"/>
      <c r="E63" s="114">
        <v>2</v>
      </c>
      <c r="F63" s="115">
        <v>3</v>
      </c>
      <c r="G63" s="115">
        <v>4</v>
      </c>
      <c r="H63" s="61" t="s">
        <v>6</v>
      </c>
      <c r="I63" s="61" t="s">
        <v>7</v>
      </c>
    </row>
    <row r="64" spans="1:9">
      <c r="A64" s="116">
        <v>9</v>
      </c>
      <c r="B64" s="116"/>
      <c r="C64" s="116"/>
      <c r="D64" s="116" t="s">
        <v>66</v>
      </c>
      <c r="E64" s="116"/>
      <c r="F64" s="117"/>
      <c r="G64" s="117"/>
      <c r="H64" s="118"/>
      <c r="I64" s="120"/>
    </row>
    <row r="65" spans="1:12">
      <c r="A65" s="82"/>
      <c r="B65" s="83">
        <v>92</v>
      </c>
      <c r="C65" s="83"/>
      <c r="D65" s="83" t="s">
        <v>67</v>
      </c>
      <c r="E65" s="84">
        <f>SUM(E66:E71)</f>
        <v>16833.71</v>
      </c>
      <c r="F65" s="84">
        <f>SUM(F66:F71)</f>
        <v>17489.2</v>
      </c>
      <c r="G65" s="84">
        <f>SUM(G66:G71)</f>
        <v>30078.749999999996</v>
      </c>
      <c r="H65" s="81">
        <f>G65/E65*100</f>
        <v>178.68164534140126</v>
      </c>
      <c r="I65" s="121">
        <f>G65/F65*100</f>
        <v>171.98471056423389</v>
      </c>
    </row>
    <row r="66" spans="1:12">
      <c r="A66" s="91"/>
      <c r="B66" s="91"/>
      <c r="C66" s="93">
        <v>9231</v>
      </c>
      <c r="D66" s="179" t="s">
        <v>68</v>
      </c>
      <c r="E66" s="119">
        <v>7871.03</v>
      </c>
      <c r="F66" s="72">
        <v>5489.2</v>
      </c>
      <c r="G66" s="72">
        <v>7871.03</v>
      </c>
      <c r="H66" s="81">
        <f t="shared" ref="H66:H70" si="8">G66/E66*100</f>
        <v>100</v>
      </c>
      <c r="I66" s="121">
        <f t="shared" ref="I66:I67" si="9">G66/F66*100</f>
        <v>143.3912045471107</v>
      </c>
    </row>
    <row r="67" spans="1:12">
      <c r="A67" s="91"/>
      <c r="B67" s="91"/>
      <c r="C67" s="93">
        <v>9241</v>
      </c>
      <c r="D67" s="179" t="s">
        <v>47</v>
      </c>
      <c r="E67" s="72">
        <v>5889.33</v>
      </c>
      <c r="F67" s="72">
        <v>12000</v>
      </c>
      <c r="G67" s="72">
        <v>19134.37</v>
      </c>
      <c r="H67" s="81">
        <f t="shared" si="8"/>
        <v>324.89892738223193</v>
      </c>
      <c r="I67" s="121">
        <f t="shared" si="9"/>
        <v>159.45308333333332</v>
      </c>
    </row>
    <row r="68" spans="1:12">
      <c r="A68" s="91"/>
      <c r="B68" s="91"/>
      <c r="C68" s="93">
        <v>92530</v>
      </c>
      <c r="D68" s="179" t="s">
        <v>69</v>
      </c>
      <c r="E68" s="72">
        <v>0</v>
      </c>
      <c r="F68" s="72">
        <v>0</v>
      </c>
      <c r="G68" s="72">
        <v>0</v>
      </c>
      <c r="H68" s="81">
        <v>0</v>
      </c>
      <c r="I68" s="121">
        <v>0</v>
      </c>
    </row>
    <row r="69" spans="1:12">
      <c r="A69" s="91"/>
      <c r="B69" s="91"/>
      <c r="C69" s="93">
        <v>925402</v>
      </c>
      <c r="D69" s="179" t="s">
        <v>70</v>
      </c>
      <c r="E69" s="72">
        <v>339.35</v>
      </c>
      <c r="F69" s="72">
        <v>0</v>
      </c>
      <c r="G69" s="72">
        <v>339.35</v>
      </c>
      <c r="H69" s="81">
        <f t="shared" si="8"/>
        <v>100</v>
      </c>
      <c r="I69" s="121">
        <v>0</v>
      </c>
    </row>
    <row r="70" spans="1:12">
      <c r="A70" s="91"/>
      <c r="B70" s="91"/>
      <c r="C70" s="93">
        <v>9257</v>
      </c>
      <c r="D70" s="179" t="s">
        <v>31</v>
      </c>
      <c r="E70" s="72">
        <v>2734</v>
      </c>
      <c r="F70" s="72">
        <v>0</v>
      </c>
      <c r="G70" s="72">
        <v>2734</v>
      </c>
      <c r="H70" s="81">
        <f t="shared" si="8"/>
        <v>100</v>
      </c>
      <c r="I70" s="121">
        <v>0</v>
      </c>
    </row>
    <row r="71" spans="1:12">
      <c r="A71" s="91"/>
      <c r="B71" s="91"/>
      <c r="C71" s="93">
        <v>926103</v>
      </c>
      <c r="D71" s="179" t="s">
        <v>54</v>
      </c>
      <c r="E71" s="72">
        <v>0</v>
      </c>
      <c r="F71" s="72">
        <v>0</v>
      </c>
      <c r="G71" s="72">
        <v>0</v>
      </c>
      <c r="H71" s="81">
        <v>0</v>
      </c>
      <c r="I71" s="121">
        <v>0</v>
      </c>
    </row>
    <row r="72" spans="1:12">
      <c r="A72" s="91"/>
      <c r="B72" s="91"/>
      <c r="C72" s="93"/>
      <c r="D72" s="93"/>
      <c r="E72" s="93"/>
      <c r="F72" s="122"/>
      <c r="G72" s="122"/>
      <c r="H72" s="118"/>
      <c r="I72" s="120"/>
    </row>
    <row r="73" spans="1:12" s="76" customFormat="1">
      <c r="A73" s="104"/>
      <c r="B73" s="104"/>
      <c r="C73" s="105"/>
      <c r="D73" s="105"/>
      <c r="E73" s="105"/>
      <c r="F73" s="106"/>
      <c r="G73" s="106"/>
      <c r="H73" s="107"/>
    </row>
    <row r="74" spans="1:12" ht="15.75">
      <c r="A74" s="234" t="s">
        <v>71</v>
      </c>
      <c r="B74" s="237"/>
      <c r="C74" s="237"/>
      <c r="D74" s="237"/>
      <c r="E74" s="237"/>
      <c r="F74" s="237"/>
      <c r="G74" s="237"/>
      <c r="H74" s="237"/>
    </row>
    <row r="75" spans="1:12" ht="18">
      <c r="A75" s="8"/>
      <c r="B75" s="8"/>
      <c r="C75" s="8"/>
      <c r="D75" s="8"/>
      <c r="E75" s="8"/>
      <c r="F75" s="13"/>
      <c r="G75" s="13"/>
      <c r="H75" s="13"/>
      <c r="I75" s="12"/>
    </row>
    <row r="76" spans="1:12" ht="25.5">
      <c r="A76" s="238" t="s">
        <v>3</v>
      </c>
      <c r="B76" s="239"/>
      <c r="C76" s="239"/>
      <c r="D76" s="240"/>
      <c r="E76" s="173" t="s">
        <v>227</v>
      </c>
      <c r="F76" s="15" t="s">
        <v>224</v>
      </c>
      <c r="G76" s="173" t="s">
        <v>225</v>
      </c>
      <c r="H76" s="15" t="s">
        <v>4</v>
      </c>
      <c r="I76" s="15" t="s">
        <v>5</v>
      </c>
    </row>
    <row r="77" spans="1:12">
      <c r="A77" s="241">
        <v>1</v>
      </c>
      <c r="B77" s="242"/>
      <c r="C77" s="242"/>
      <c r="D77" s="243"/>
      <c r="E77" s="114">
        <v>2</v>
      </c>
      <c r="F77" s="115">
        <v>3</v>
      </c>
      <c r="G77" s="115">
        <v>4</v>
      </c>
      <c r="H77" s="61" t="s">
        <v>6</v>
      </c>
      <c r="I77" s="61" t="s">
        <v>7</v>
      </c>
    </row>
    <row r="78" spans="1:12">
      <c r="A78" s="112"/>
      <c r="B78" s="113"/>
      <c r="C78" s="113"/>
      <c r="D78" s="14" t="s">
        <v>72</v>
      </c>
      <c r="E78" s="123">
        <f>E79+E129</f>
        <v>2590450.8299999996</v>
      </c>
      <c r="F78" s="123">
        <f t="shared" ref="F78:G78" si="10">F79+F129</f>
        <v>2679993.6399999997</v>
      </c>
      <c r="G78" s="123">
        <f t="shared" si="10"/>
        <v>3041221.4200000004</v>
      </c>
      <c r="H78" s="124">
        <f>(G78/E78)*100</f>
        <v>117.40124092608239</v>
      </c>
      <c r="I78" s="132">
        <f>(G78/F78)*100</f>
        <v>113.4786804941821</v>
      </c>
    </row>
    <row r="79" spans="1:12" ht="15.75" customHeight="1">
      <c r="A79" s="116">
        <v>3</v>
      </c>
      <c r="B79" s="116"/>
      <c r="C79" s="116"/>
      <c r="D79" s="116" t="s">
        <v>73</v>
      </c>
      <c r="E79" s="73">
        <f>E80+E87+E119+E123+E127</f>
        <v>2534766.3799999994</v>
      </c>
      <c r="F79" s="73">
        <f t="shared" ref="F79:G79" si="11">F80+F87+F119+F123+F127</f>
        <v>2605457.0699999998</v>
      </c>
      <c r="G79" s="73">
        <f t="shared" si="11"/>
        <v>2954931.6900000004</v>
      </c>
      <c r="H79" s="124">
        <f>(G79/E79)*100</f>
        <v>116.57609605820956</v>
      </c>
      <c r="I79" s="132">
        <f>(G79/F79)*100</f>
        <v>113.4131789782282</v>
      </c>
      <c r="L79" s="7"/>
    </row>
    <row r="80" spans="1:12" ht="15.75" customHeight="1">
      <c r="A80" s="82"/>
      <c r="B80" s="83">
        <v>31</v>
      </c>
      <c r="C80" s="83"/>
      <c r="D80" s="83" t="s">
        <v>74</v>
      </c>
      <c r="E80" s="84">
        <f>E81+E83+E85</f>
        <v>2113687.7999999998</v>
      </c>
      <c r="F80" s="84">
        <v>2155329.6</v>
      </c>
      <c r="G80" s="84">
        <f t="shared" ref="G80" si="12">G81+G83+G85</f>
        <v>2487559</v>
      </c>
      <c r="H80" s="125">
        <f t="shared" ref="H80:H116" si="13">(G80/E80)*100</f>
        <v>117.6880994440144</v>
      </c>
      <c r="I80" s="133">
        <f>(G80/F80)*100</f>
        <v>115.4143199258248</v>
      </c>
    </row>
    <row r="81" spans="1:9">
      <c r="A81" s="91"/>
      <c r="B81" s="92">
        <v>311</v>
      </c>
      <c r="C81" s="93"/>
      <c r="D81" s="175" t="s">
        <v>75</v>
      </c>
      <c r="E81" s="94">
        <f>E82</f>
        <v>1745534.8</v>
      </c>
      <c r="F81" s="94"/>
      <c r="G81" s="94">
        <f t="shared" ref="G81" si="14">G82</f>
        <v>2056169.55</v>
      </c>
      <c r="H81" s="124">
        <f t="shared" si="13"/>
        <v>117.79596430847441</v>
      </c>
      <c r="I81" s="132"/>
    </row>
    <row r="82" spans="1:9">
      <c r="A82" s="91"/>
      <c r="B82" s="91">
        <v>3111</v>
      </c>
      <c r="C82" s="93"/>
      <c r="D82" s="175" t="s">
        <v>76</v>
      </c>
      <c r="E82" s="72">
        <v>1745534.8</v>
      </c>
      <c r="F82" s="72"/>
      <c r="G82" s="72">
        <v>2056169.55</v>
      </c>
      <c r="H82" s="124">
        <f t="shared" si="13"/>
        <v>117.79596430847441</v>
      </c>
      <c r="I82" s="132"/>
    </row>
    <row r="83" spans="1:9">
      <c r="A83" s="91"/>
      <c r="B83" s="92">
        <v>312</v>
      </c>
      <c r="C83" s="93"/>
      <c r="D83" s="175" t="s">
        <v>77</v>
      </c>
      <c r="E83" s="94">
        <f>E84</f>
        <v>80139.710000000006</v>
      </c>
      <c r="F83" s="94"/>
      <c r="G83" s="94">
        <f t="shared" ref="G83" si="15">G84</f>
        <v>92079.65</v>
      </c>
      <c r="H83" s="124">
        <f t="shared" si="13"/>
        <v>114.8989059231684</v>
      </c>
      <c r="I83" s="132"/>
    </row>
    <row r="84" spans="1:9">
      <c r="A84" s="91"/>
      <c r="B84" s="91">
        <v>3121</v>
      </c>
      <c r="C84" s="93"/>
      <c r="D84" s="175" t="s">
        <v>77</v>
      </c>
      <c r="E84" s="72">
        <v>80139.710000000006</v>
      </c>
      <c r="F84" s="72"/>
      <c r="G84" s="72">
        <v>92079.65</v>
      </c>
      <c r="H84" s="124">
        <f t="shared" si="13"/>
        <v>114.8989059231684</v>
      </c>
      <c r="I84" s="132"/>
    </row>
    <row r="85" spans="1:9">
      <c r="A85" s="91"/>
      <c r="B85" s="92">
        <v>313</v>
      </c>
      <c r="C85" s="93"/>
      <c r="D85" s="175" t="s">
        <v>78</v>
      </c>
      <c r="E85" s="94">
        <f>E86</f>
        <v>288013.28999999998</v>
      </c>
      <c r="F85" s="94"/>
      <c r="G85" s="94">
        <f t="shared" ref="G85" si="16">G86</f>
        <v>339309.8</v>
      </c>
      <c r="H85" s="124">
        <f t="shared" si="13"/>
        <v>117.81046631563426</v>
      </c>
      <c r="I85" s="132"/>
    </row>
    <row r="86" spans="1:9" ht="22.5">
      <c r="A86" s="91"/>
      <c r="B86" s="91">
        <v>3132</v>
      </c>
      <c r="C86" s="93"/>
      <c r="D86" s="175" t="s">
        <v>79</v>
      </c>
      <c r="E86" s="72">
        <v>288013.28999999998</v>
      </c>
      <c r="F86" s="72"/>
      <c r="G86" s="72">
        <v>339309.8</v>
      </c>
      <c r="H86" s="124">
        <f t="shared" si="13"/>
        <v>117.81046631563426</v>
      </c>
      <c r="I86" s="132"/>
    </row>
    <row r="87" spans="1:9">
      <c r="A87" s="97"/>
      <c r="B87" s="97">
        <v>32</v>
      </c>
      <c r="C87" s="98"/>
      <c r="D87" s="176" t="s">
        <v>80</v>
      </c>
      <c r="E87" s="84">
        <f>E88+E93+E100+E109+E111</f>
        <v>344989.97</v>
      </c>
      <c r="F87" s="84">
        <v>364311.19</v>
      </c>
      <c r="G87" s="84">
        <f t="shared" ref="G87" si="17">G88+G93+G100+G109+G111</f>
        <v>391826.66000000003</v>
      </c>
      <c r="H87" s="125">
        <f t="shared" si="13"/>
        <v>113.57624686885825</v>
      </c>
      <c r="I87" s="133">
        <f>(G87/F87)*100</f>
        <v>107.55273808635964</v>
      </c>
    </row>
    <row r="88" spans="1:9">
      <c r="A88" s="91"/>
      <c r="B88" s="92">
        <v>321</v>
      </c>
      <c r="C88" s="93"/>
      <c r="D88" s="175" t="s">
        <v>81</v>
      </c>
      <c r="E88" s="94">
        <f>SUM(E89:E92)</f>
        <v>51334.25</v>
      </c>
      <c r="F88" s="94"/>
      <c r="G88" s="94">
        <f t="shared" ref="G88" si="18">SUM(G89:G92)</f>
        <v>53640.6</v>
      </c>
      <c r="H88" s="124">
        <f t="shared" si="13"/>
        <v>104.49280938165064</v>
      </c>
      <c r="I88" s="132"/>
    </row>
    <row r="89" spans="1:9">
      <c r="A89" s="91"/>
      <c r="B89" s="91">
        <v>3211</v>
      </c>
      <c r="C89" s="93"/>
      <c r="D89" s="175" t="s">
        <v>82</v>
      </c>
      <c r="E89" s="72">
        <v>8600.91</v>
      </c>
      <c r="F89" s="72"/>
      <c r="G89" s="72">
        <v>3886.89</v>
      </c>
      <c r="H89" s="124">
        <f t="shared" si="13"/>
        <v>45.191613445554019</v>
      </c>
      <c r="I89" s="132"/>
    </row>
    <row r="90" spans="1:9" ht="22.5">
      <c r="A90" s="91"/>
      <c r="B90" s="91">
        <v>3212</v>
      </c>
      <c r="C90" s="93"/>
      <c r="D90" s="175" t="s">
        <v>83</v>
      </c>
      <c r="E90" s="72">
        <v>41953.34</v>
      </c>
      <c r="F90" s="72"/>
      <c r="G90" s="72">
        <v>49238.71</v>
      </c>
      <c r="H90" s="124">
        <f t="shared" si="13"/>
        <v>117.36541119252961</v>
      </c>
      <c r="I90" s="132"/>
    </row>
    <row r="91" spans="1:9">
      <c r="A91" s="91"/>
      <c r="B91" s="91">
        <v>3213</v>
      </c>
      <c r="C91" s="93"/>
      <c r="D91" s="175" t="s">
        <v>84</v>
      </c>
      <c r="E91" s="72">
        <v>250</v>
      </c>
      <c r="F91" s="72"/>
      <c r="G91" s="72">
        <v>125</v>
      </c>
      <c r="H91" s="124">
        <f t="shared" si="13"/>
        <v>50</v>
      </c>
      <c r="I91" s="132"/>
    </row>
    <row r="92" spans="1:9" ht="22.5">
      <c r="A92" s="91"/>
      <c r="B92" s="91">
        <v>3214</v>
      </c>
      <c r="C92" s="93"/>
      <c r="D92" s="175" t="s">
        <v>85</v>
      </c>
      <c r="E92" s="72">
        <v>530</v>
      </c>
      <c r="F92" s="72"/>
      <c r="G92" s="72">
        <v>390</v>
      </c>
      <c r="H92" s="124">
        <f t="shared" si="13"/>
        <v>73.584905660377359</v>
      </c>
      <c r="I92" s="132"/>
    </row>
    <row r="93" spans="1:9">
      <c r="A93" s="91"/>
      <c r="B93" s="92">
        <v>322</v>
      </c>
      <c r="C93" s="93"/>
      <c r="D93" s="175" t="s">
        <v>86</v>
      </c>
      <c r="E93" s="94">
        <f>SUM(E94:E99)</f>
        <v>209634.65</v>
      </c>
      <c r="F93" s="94"/>
      <c r="G93" s="94">
        <f t="shared" ref="G93" si="19">SUM(G94:G99)</f>
        <v>210437.32000000004</v>
      </c>
      <c r="H93" s="124">
        <f t="shared" si="13"/>
        <v>100.38288994686711</v>
      </c>
      <c r="I93" s="132"/>
    </row>
    <row r="94" spans="1:9" ht="22.5">
      <c r="A94" s="91"/>
      <c r="B94" s="91">
        <v>3221</v>
      </c>
      <c r="C94" s="93"/>
      <c r="D94" s="175" t="s">
        <v>87</v>
      </c>
      <c r="E94" s="72">
        <v>20575.810000000001</v>
      </c>
      <c r="F94" s="72"/>
      <c r="G94" s="72">
        <v>20889.78</v>
      </c>
      <c r="H94" s="124">
        <f t="shared" si="13"/>
        <v>101.52591805620288</v>
      </c>
      <c r="I94" s="132"/>
    </row>
    <row r="95" spans="1:9">
      <c r="A95" s="91"/>
      <c r="B95" s="91">
        <v>3222</v>
      </c>
      <c r="C95" s="93"/>
      <c r="D95" s="175" t="s">
        <v>88</v>
      </c>
      <c r="E95" s="72">
        <v>136383.9</v>
      </c>
      <c r="F95" s="72"/>
      <c r="G95" s="72">
        <v>145820.85</v>
      </c>
      <c r="H95" s="124">
        <f t="shared" si="13"/>
        <v>106.91940177689597</v>
      </c>
      <c r="I95" s="132"/>
    </row>
    <row r="96" spans="1:9">
      <c r="A96" s="91"/>
      <c r="B96" s="91">
        <v>3223</v>
      </c>
      <c r="C96" s="93"/>
      <c r="D96" s="175" t="s">
        <v>89</v>
      </c>
      <c r="E96" s="72">
        <v>43858.33</v>
      </c>
      <c r="F96" s="72"/>
      <c r="G96" s="72">
        <v>37804.480000000003</v>
      </c>
      <c r="H96" s="124">
        <f t="shared" si="13"/>
        <v>86.196806855162976</v>
      </c>
      <c r="I96" s="132"/>
    </row>
    <row r="97" spans="1:9">
      <c r="A97" s="91"/>
      <c r="B97" s="91">
        <v>3224</v>
      </c>
      <c r="C97" s="93"/>
      <c r="D97" s="175" t="s">
        <v>90</v>
      </c>
      <c r="E97" s="72">
        <v>3084.38</v>
      </c>
      <c r="F97" s="72"/>
      <c r="G97" s="72">
        <v>4125.42</v>
      </c>
      <c r="H97" s="124">
        <f t="shared" si="13"/>
        <v>133.75200202309702</v>
      </c>
      <c r="I97" s="132"/>
    </row>
    <row r="98" spans="1:9">
      <c r="A98" s="91"/>
      <c r="B98" s="91">
        <v>3225</v>
      </c>
      <c r="C98" s="93"/>
      <c r="D98" s="175" t="s">
        <v>91</v>
      </c>
      <c r="E98" s="72">
        <v>4190.41</v>
      </c>
      <c r="F98" s="72"/>
      <c r="G98" s="72">
        <v>298.79000000000002</v>
      </c>
      <c r="H98" s="124">
        <f t="shared" si="13"/>
        <v>7.1303285358711932</v>
      </c>
      <c r="I98" s="132"/>
    </row>
    <row r="99" spans="1:9" ht="22.5">
      <c r="A99" s="91"/>
      <c r="B99" s="91">
        <v>3227</v>
      </c>
      <c r="C99" s="93"/>
      <c r="D99" s="175" t="s">
        <v>92</v>
      </c>
      <c r="E99" s="72">
        <v>1541.82</v>
      </c>
      <c r="F99" s="72"/>
      <c r="G99" s="72">
        <v>1498</v>
      </c>
      <c r="H99" s="124">
        <f t="shared" si="13"/>
        <v>97.15790429492418</v>
      </c>
      <c r="I99" s="132"/>
    </row>
    <row r="100" spans="1:9">
      <c r="A100" s="91"/>
      <c r="B100" s="92">
        <v>323</v>
      </c>
      <c r="C100" s="93"/>
      <c r="D100" s="175" t="s">
        <v>93</v>
      </c>
      <c r="E100" s="94">
        <f>SUM(E101:E108)</f>
        <v>64630.77</v>
      </c>
      <c r="F100" s="94"/>
      <c r="G100" s="94">
        <f t="shared" ref="G100" si="20">SUM(G101:G108)</f>
        <v>100258.33</v>
      </c>
      <c r="H100" s="124">
        <f t="shared" si="13"/>
        <v>155.12476487592522</v>
      </c>
      <c r="I100" s="132"/>
    </row>
    <row r="101" spans="1:9">
      <c r="A101" s="91"/>
      <c r="B101" s="91">
        <v>3231</v>
      </c>
      <c r="C101" s="93"/>
      <c r="D101" s="175" t="s">
        <v>94</v>
      </c>
      <c r="E101" s="72">
        <v>4033.38</v>
      </c>
      <c r="F101" s="72"/>
      <c r="G101" s="72">
        <v>4341.3</v>
      </c>
      <c r="H101" s="124">
        <f t="shared" si="13"/>
        <v>107.63429183463992</v>
      </c>
      <c r="I101" s="132"/>
    </row>
    <row r="102" spans="1:9" ht="22.5">
      <c r="A102" s="91"/>
      <c r="B102" s="91">
        <v>3232</v>
      </c>
      <c r="C102" s="93"/>
      <c r="D102" s="175" t="s">
        <v>95</v>
      </c>
      <c r="E102" s="72">
        <v>4000</v>
      </c>
      <c r="F102" s="72"/>
      <c r="G102" s="72">
        <v>21623.57</v>
      </c>
      <c r="H102" s="124">
        <f t="shared" si="13"/>
        <v>540.58924999999999</v>
      </c>
      <c r="I102" s="132"/>
    </row>
    <row r="103" spans="1:9">
      <c r="A103" s="91"/>
      <c r="B103" s="91">
        <v>3233</v>
      </c>
      <c r="C103" s="93"/>
      <c r="D103" s="175" t="s">
        <v>96</v>
      </c>
      <c r="E103" s="72">
        <v>248.85</v>
      </c>
      <c r="F103" s="72"/>
      <c r="G103" s="72">
        <v>497.7</v>
      </c>
      <c r="H103" s="124">
        <f t="shared" si="13"/>
        <v>200</v>
      </c>
      <c r="I103" s="132"/>
    </row>
    <row r="104" spans="1:9">
      <c r="A104" s="91"/>
      <c r="B104" s="91">
        <v>3234</v>
      </c>
      <c r="C104" s="93"/>
      <c r="D104" s="175" t="s">
        <v>97</v>
      </c>
      <c r="E104" s="72">
        <v>7753.44</v>
      </c>
      <c r="F104" s="72"/>
      <c r="G104" s="72">
        <v>6386.64</v>
      </c>
      <c r="H104" s="124">
        <f t="shared" si="13"/>
        <v>82.371695660248875</v>
      </c>
      <c r="I104" s="132"/>
    </row>
    <row r="105" spans="1:9">
      <c r="A105" s="91"/>
      <c r="B105" s="91">
        <v>3236</v>
      </c>
      <c r="C105" s="93"/>
      <c r="D105" s="175" t="s">
        <v>98</v>
      </c>
      <c r="E105" s="72">
        <v>277.39999999999998</v>
      </c>
      <c r="F105" s="72"/>
      <c r="G105" s="72">
        <v>5496.35</v>
      </c>
      <c r="H105" s="124">
        <f t="shared" si="13"/>
        <v>1981.3806777217017</v>
      </c>
      <c r="I105" s="132"/>
    </row>
    <row r="106" spans="1:9">
      <c r="A106" s="91"/>
      <c r="B106" s="91">
        <v>3237</v>
      </c>
      <c r="C106" s="93"/>
      <c r="D106" s="175" t="s">
        <v>99</v>
      </c>
      <c r="E106" s="72">
        <v>4023.1</v>
      </c>
      <c r="F106" s="72"/>
      <c r="G106" s="72">
        <v>2329.87</v>
      </c>
      <c r="H106" s="124">
        <f t="shared" si="13"/>
        <v>57.912306430364644</v>
      </c>
      <c r="I106" s="132"/>
    </row>
    <row r="107" spans="1:9">
      <c r="A107" s="91"/>
      <c r="B107" s="91">
        <v>3238</v>
      </c>
      <c r="C107" s="93"/>
      <c r="D107" s="175" t="s">
        <v>100</v>
      </c>
      <c r="E107" s="72">
        <v>5236.32</v>
      </c>
      <c r="F107" s="72"/>
      <c r="G107" s="72">
        <v>5879.8</v>
      </c>
      <c r="H107" s="124">
        <f t="shared" si="13"/>
        <v>112.28878296208025</v>
      </c>
      <c r="I107" s="132"/>
    </row>
    <row r="108" spans="1:9">
      <c r="A108" s="91"/>
      <c r="B108" s="91">
        <v>3239</v>
      </c>
      <c r="C108" s="93"/>
      <c r="D108" s="175" t="s">
        <v>101</v>
      </c>
      <c r="E108" s="72">
        <v>39058.28</v>
      </c>
      <c r="F108" s="72"/>
      <c r="G108" s="72">
        <v>53703.1</v>
      </c>
      <c r="H108" s="124">
        <f t="shared" si="13"/>
        <v>137.49478983713567</v>
      </c>
      <c r="I108" s="132"/>
    </row>
    <row r="109" spans="1:9" ht="22.5">
      <c r="A109" s="91"/>
      <c r="B109" s="92">
        <v>324</v>
      </c>
      <c r="C109" s="93"/>
      <c r="D109" s="175" t="s">
        <v>102</v>
      </c>
      <c r="E109" s="94">
        <f>E110</f>
        <v>0</v>
      </c>
      <c r="F109" s="94"/>
      <c r="G109" s="94">
        <f t="shared" ref="G109" si="21">G110</f>
        <v>0</v>
      </c>
      <c r="H109" s="124">
        <v>0</v>
      </c>
      <c r="I109" s="132"/>
    </row>
    <row r="110" spans="1:9" ht="22.5">
      <c r="A110" s="91"/>
      <c r="B110" s="91">
        <v>3241</v>
      </c>
      <c r="C110" s="93"/>
      <c r="D110" s="175" t="s">
        <v>102</v>
      </c>
      <c r="E110" s="72">
        <v>0</v>
      </c>
      <c r="F110" s="72"/>
      <c r="G110" s="72">
        <v>0</v>
      </c>
      <c r="H110" s="124">
        <v>0</v>
      </c>
      <c r="I110" s="132"/>
    </row>
    <row r="111" spans="1:9" ht="22.5">
      <c r="A111" s="91"/>
      <c r="B111" s="92">
        <v>329</v>
      </c>
      <c r="C111" s="93"/>
      <c r="D111" s="175" t="s">
        <v>103</v>
      </c>
      <c r="E111" s="94">
        <f>SUM(E112:E118)</f>
        <v>19390.3</v>
      </c>
      <c r="F111" s="94"/>
      <c r="G111" s="94">
        <f>SUM(G112:G118)</f>
        <v>27490.410000000003</v>
      </c>
      <c r="H111" s="124">
        <f t="shared" si="13"/>
        <v>141.77403134556971</v>
      </c>
      <c r="I111" s="132"/>
    </row>
    <row r="112" spans="1:9" ht="22.5">
      <c r="A112" s="91"/>
      <c r="B112" s="91">
        <v>3291</v>
      </c>
      <c r="C112" s="93"/>
      <c r="D112" s="175" t="s">
        <v>104</v>
      </c>
      <c r="E112" s="72">
        <v>906.24</v>
      </c>
      <c r="F112" s="72"/>
      <c r="G112" s="72">
        <v>1080.1600000000001</v>
      </c>
      <c r="H112" s="124">
        <f t="shared" si="13"/>
        <v>119.19138418079096</v>
      </c>
      <c r="I112" s="132"/>
    </row>
    <row r="113" spans="1:9">
      <c r="A113" s="91"/>
      <c r="B113" s="91">
        <v>3292</v>
      </c>
      <c r="C113" s="93"/>
      <c r="D113" s="175" t="s">
        <v>105</v>
      </c>
      <c r="E113" s="72">
        <v>1651.07</v>
      </c>
      <c r="F113" s="72"/>
      <c r="G113" s="72">
        <v>1751.98</v>
      </c>
      <c r="H113" s="124">
        <f t="shared" si="13"/>
        <v>106.11179416984137</v>
      </c>
      <c r="I113" s="132"/>
    </row>
    <row r="114" spans="1:9">
      <c r="A114" s="91"/>
      <c r="B114" s="91">
        <v>3293</v>
      </c>
      <c r="C114" s="93"/>
      <c r="D114" s="175" t="s">
        <v>106</v>
      </c>
      <c r="E114" s="72">
        <v>6607.23</v>
      </c>
      <c r="F114" s="72"/>
      <c r="G114" s="72">
        <v>2551.9899999999998</v>
      </c>
      <c r="H114" s="124">
        <f t="shared" si="13"/>
        <v>38.62420409157847</v>
      </c>
      <c r="I114" s="132"/>
    </row>
    <row r="115" spans="1:9">
      <c r="A115" s="91"/>
      <c r="B115" s="91">
        <v>3294</v>
      </c>
      <c r="C115" s="93"/>
      <c r="D115" s="175" t="s">
        <v>107</v>
      </c>
      <c r="E115" s="72">
        <v>188.09</v>
      </c>
      <c r="F115" s="72"/>
      <c r="G115" s="72">
        <v>220</v>
      </c>
      <c r="H115" s="124">
        <f t="shared" si="13"/>
        <v>116.9652825774895</v>
      </c>
      <c r="I115" s="132"/>
    </row>
    <row r="116" spans="1:9">
      <c r="A116" s="91"/>
      <c r="B116" s="91">
        <v>3295</v>
      </c>
      <c r="C116" s="93"/>
      <c r="D116" s="175" t="s">
        <v>108</v>
      </c>
      <c r="E116" s="72">
        <v>6537.08</v>
      </c>
      <c r="F116" s="72"/>
      <c r="G116" s="72">
        <v>6484.95</v>
      </c>
      <c r="H116" s="124">
        <f t="shared" si="13"/>
        <v>99.202549150385195</v>
      </c>
      <c r="I116" s="132"/>
    </row>
    <row r="117" spans="1:9">
      <c r="A117" s="91"/>
      <c r="B117" s="91">
        <v>3296</v>
      </c>
      <c r="C117" s="93"/>
      <c r="D117" s="28" t="s">
        <v>109</v>
      </c>
      <c r="E117" s="72">
        <v>0</v>
      </c>
      <c r="F117" s="72"/>
      <c r="G117" s="72">
        <v>8213.25</v>
      </c>
      <c r="H117" s="124"/>
      <c r="I117" s="132"/>
    </row>
    <row r="118" spans="1:9" ht="22.5">
      <c r="A118" s="91"/>
      <c r="B118" s="91">
        <v>3299</v>
      </c>
      <c r="C118" s="93"/>
      <c r="D118" s="175" t="s">
        <v>103</v>
      </c>
      <c r="E118" s="72">
        <v>3500.59</v>
      </c>
      <c r="F118" s="72"/>
      <c r="G118" s="72">
        <v>7188.08</v>
      </c>
      <c r="H118" s="124">
        <f t="shared" ref="H118:H130" si="22">(G118/E118)*100</f>
        <v>205.33909998028901</v>
      </c>
      <c r="I118" s="132"/>
    </row>
    <row r="119" spans="1:9">
      <c r="A119" s="97"/>
      <c r="B119" s="97">
        <v>34</v>
      </c>
      <c r="C119" s="98"/>
      <c r="D119" s="176" t="s">
        <v>110</v>
      </c>
      <c r="E119" s="84">
        <f>E120</f>
        <v>225.65</v>
      </c>
      <c r="F119" s="84">
        <v>50</v>
      </c>
      <c r="G119" s="84">
        <f t="shared" ref="G119" si="23">G120</f>
        <v>1987.79</v>
      </c>
      <c r="H119" s="125">
        <f t="shared" si="22"/>
        <v>880.91734987812981</v>
      </c>
      <c r="I119" s="133">
        <f>(G119/F119)*100</f>
        <v>3975.58</v>
      </c>
    </row>
    <row r="120" spans="1:9">
      <c r="A120" s="99"/>
      <c r="B120" s="126">
        <v>343</v>
      </c>
      <c r="C120" s="93"/>
      <c r="D120" s="177" t="s">
        <v>111</v>
      </c>
      <c r="E120" s="127">
        <f>E121+E122</f>
        <v>225.65</v>
      </c>
      <c r="F120" s="127"/>
      <c r="G120" s="127">
        <f t="shared" ref="G120" si="24">G121+G122</f>
        <v>1987.79</v>
      </c>
      <c r="H120" s="124">
        <f t="shared" si="22"/>
        <v>880.91734987812981</v>
      </c>
      <c r="I120" s="132"/>
    </row>
    <row r="121" spans="1:9" ht="22.5">
      <c r="A121" s="99"/>
      <c r="B121" s="99">
        <v>3431</v>
      </c>
      <c r="C121" s="93"/>
      <c r="D121" s="175" t="s">
        <v>112</v>
      </c>
      <c r="E121" s="74">
        <v>183.83</v>
      </c>
      <c r="F121" s="74"/>
      <c r="G121" s="74">
        <v>0</v>
      </c>
      <c r="H121" s="124">
        <f t="shared" si="22"/>
        <v>0</v>
      </c>
      <c r="I121" s="132"/>
    </row>
    <row r="122" spans="1:9">
      <c r="A122" s="99"/>
      <c r="B122" s="99">
        <v>3433</v>
      </c>
      <c r="C122" s="93"/>
      <c r="D122" s="177" t="s">
        <v>113</v>
      </c>
      <c r="E122" s="74">
        <v>41.82</v>
      </c>
      <c r="F122" s="74"/>
      <c r="G122" s="74">
        <v>1987.79</v>
      </c>
      <c r="H122" s="124">
        <f t="shared" si="22"/>
        <v>4753.2042085126732</v>
      </c>
      <c r="I122" s="132"/>
    </row>
    <row r="123" spans="1:9" ht="25.5">
      <c r="A123" s="97"/>
      <c r="B123" s="97">
        <v>37</v>
      </c>
      <c r="C123" s="98"/>
      <c r="D123" s="178" t="s">
        <v>114</v>
      </c>
      <c r="E123" s="84">
        <v>74577.53</v>
      </c>
      <c r="F123" s="84">
        <v>84481.279999999999</v>
      </c>
      <c r="G123" s="84">
        <f t="shared" ref="G123" si="25">G124</f>
        <v>72298.240000000005</v>
      </c>
      <c r="H123" s="125">
        <f t="shared" si="22"/>
        <v>96.943730906614917</v>
      </c>
      <c r="I123" s="133">
        <f>(G123/F123)*100</f>
        <v>85.579006378691233</v>
      </c>
    </row>
    <row r="124" spans="1:9" s="76" customFormat="1" ht="22.5">
      <c r="A124" s="128"/>
      <c r="B124" s="92">
        <v>372</v>
      </c>
      <c r="C124" s="93"/>
      <c r="D124" s="175" t="s">
        <v>115</v>
      </c>
      <c r="E124" s="95">
        <f>E125+E126</f>
        <v>74577.53</v>
      </c>
      <c r="F124" s="95"/>
      <c r="G124" s="95">
        <f t="shared" ref="G124" si="26">G125+G126</f>
        <v>72298.240000000005</v>
      </c>
      <c r="H124" s="124">
        <f t="shared" si="22"/>
        <v>96.943730906614917</v>
      </c>
      <c r="I124" s="132"/>
    </row>
    <row r="125" spans="1:9" s="76" customFormat="1" ht="22.5">
      <c r="A125" s="128"/>
      <c r="B125" s="91">
        <v>3721</v>
      </c>
      <c r="C125" s="93"/>
      <c r="D125" s="175" t="s">
        <v>116</v>
      </c>
      <c r="E125" s="96">
        <v>3178.53</v>
      </c>
      <c r="F125" s="96"/>
      <c r="G125" s="96">
        <v>3561.44</v>
      </c>
      <c r="H125" s="124">
        <f t="shared" si="22"/>
        <v>112.04676375557254</v>
      </c>
      <c r="I125" s="132"/>
    </row>
    <row r="126" spans="1:9" s="76" customFormat="1" ht="22.5">
      <c r="A126" s="128"/>
      <c r="B126" s="91">
        <v>3722</v>
      </c>
      <c r="C126" s="93"/>
      <c r="D126" s="175" t="s">
        <v>117</v>
      </c>
      <c r="E126" s="96">
        <v>71399</v>
      </c>
      <c r="F126" s="96"/>
      <c r="G126" s="96">
        <v>68736.800000000003</v>
      </c>
      <c r="H126" s="124">
        <f t="shared" si="22"/>
        <v>96.271376349808818</v>
      </c>
      <c r="I126" s="132"/>
    </row>
    <row r="127" spans="1:9">
      <c r="A127" s="97"/>
      <c r="B127" s="97">
        <v>38</v>
      </c>
      <c r="C127" s="98"/>
      <c r="D127" s="178" t="s">
        <v>118</v>
      </c>
      <c r="E127" s="84">
        <v>1285.43</v>
      </c>
      <c r="F127" s="84">
        <v>1285</v>
      </c>
      <c r="G127" s="84">
        <f t="shared" ref="G127" si="27">G128</f>
        <v>1260</v>
      </c>
      <c r="H127" s="125">
        <f t="shared" si="22"/>
        <v>98.021673681180616</v>
      </c>
      <c r="I127" s="133">
        <f>(G127/F127)*100</f>
        <v>98.054474708171199</v>
      </c>
    </row>
    <row r="128" spans="1:9" s="76" customFormat="1">
      <c r="A128" s="128"/>
      <c r="B128" s="102">
        <v>3812</v>
      </c>
      <c r="C128" s="103"/>
      <c r="D128" s="177" t="s">
        <v>119</v>
      </c>
      <c r="E128" s="96">
        <v>1285.43</v>
      </c>
      <c r="F128" s="96"/>
      <c r="G128" s="96">
        <v>1260</v>
      </c>
      <c r="H128" s="124">
        <f t="shared" si="22"/>
        <v>98.021673681180616</v>
      </c>
      <c r="I128" s="132">
        <v>0</v>
      </c>
    </row>
    <row r="129" spans="1:9" ht="25.5">
      <c r="A129" s="129">
        <v>4</v>
      </c>
      <c r="B129" s="129"/>
      <c r="C129" s="129"/>
      <c r="D129" s="130" t="s">
        <v>120</v>
      </c>
      <c r="E129" s="73">
        <f>E130+E142+E131</f>
        <v>55684.450000000004</v>
      </c>
      <c r="F129" s="73">
        <f t="shared" ref="F129:G129" si="28">F130+F142</f>
        <v>74536.570000000007</v>
      </c>
      <c r="G129" s="73">
        <f t="shared" si="28"/>
        <v>86289.73000000001</v>
      </c>
      <c r="H129" s="124">
        <f t="shared" si="22"/>
        <v>154.96198669466969</v>
      </c>
      <c r="I129" s="132">
        <f>(G129/F129)*100</f>
        <v>115.76831346009079</v>
      </c>
    </row>
    <row r="130" spans="1:9" ht="25.5">
      <c r="A130" s="83"/>
      <c r="B130" s="83">
        <v>42</v>
      </c>
      <c r="C130" s="83"/>
      <c r="D130" s="131" t="s">
        <v>121</v>
      </c>
      <c r="E130" s="84">
        <f>E133+E140</f>
        <v>40059.450000000004</v>
      </c>
      <c r="F130" s="84">
        <v>45951.91</v>
      </c>
      <c r="G130" s="84">
        <f>G131+G133+G140</f>
        <v>65289.94</v>
      </c>
      <c r="H130" s="125">
        <f t="shared" si="22"/>
        <v>162.98261708535688</v>
      </c>
      <c r="I130" s="133">
        <f>(G130/F130)*100</f>
        <v>142.08319088368688</v>
      </c>
    </row>
    <row r="131" spans="1:9" s="5" customFormat="1">
      <c r="A131" s="134"/>
      <c r="B131" s="62">
        <v>421</v>
      </c>
      <c r="C131" s="134"/>
      <c r="D131" s="135" t="s">
        <v>122</v>
      </c>
      <c r="E131" s="188">
        <f>E132</f>
        <v>625</v>
      </c>
      <c r="F131" s="72"/>
      <c r="G131" s="94">
        <f>G132</f>
        <v>0</v>
      </c>
      <c r="H131" s="136"/>
      <c r="I131" s="138"/>
    </row>
    <row r="132" spans="1:9" s="5" customFormat="1">
      <c r="A132" s="134"/>
      <c r="B132" s="134">
        <v>4214</v>
      </c>
      <c r="C132" s="134"/>
      <c r="D132" s="135" t="s">
        <v>123</v>
      </c>
      <c r="E132" s="72">
        <v>625</v>
      </c>
      <c r="F132" s="72"/>
      <c r="G132" s="72">
        <v>0</v>
      </c>
      <c r="H132" s="136"/>
      <c r="I132" s="138"/>
    </row>
    <row r="133" spans="1:9" s="76" customFormat="1">
      <c r="A133" s="137"/>
      <c r="B133" s="62">
        <v>422</v>
      </c>
      <c r="C133" s="93"/>
      <c r="D133" s="177" t="s">
        <v>124</v>
      </c>
      <c r="E133" s="95">
        <f t="shared" ref="E133:G133" si="29">SUM(E134:E139)</f>
        <v>23023.520000000004</v>
      </c>
      <c r="F133" s="95">
        <f t="shared" si="29"/>
        <v>0</v>
      </c>
      <c r="G133" s="95">
        <f t="shared" si="29"/>
        <v>30156.340000000004</v>
      </c>
      <c r="H133" s="124">
        <f>(G133/E133)*100</f>
        <v>130.98057985920485</v>
      </c>
      <c r="I133" s="132"/>
    </row>
    <row r="134" spans="1:9" s="76" customFormat="1">
      <c r="A134" s="137"/>
      <c r="B134" s="134">
        <v>4221</v>
      </c>
      <c r="C134" s="93"/>
      <c r="D134" s="177" t="s">
        <v>125</v>
      </c>
      <c r="E134" s="96">
        <v>13330.01</v>
      </c>
      <c r="F134" s="100"/>
      <c r="G134" s="96">
        <v>5906.13</v>
      </c>
      <c r="H134" s="124">
        <f>(G134/E134)*100</f>
        <v>44.307018524367194</v>
      </c>
      <c r="I134" s="132"/>
    </row>
    <row r="135" spans="1:9" s="76" customFormat="1">
      <c r="A135" s="137"/>
      <c r="B135" s="134">
        <v>4222</v>
      </c>
      <c r="C135" s="93"/>
      <c r="D135" s="177" t="s">
        <v>241</v>
      </c>
      <c r="E135" s="96">
        <v>0</v>
      </c>
      <c r="F135" s="100"/>
      <c r="G135" s="96">
        <v>11039.2</v>
      </c>
      <c r="H135" s="124"/>
      <c r="I135" s="132"/>
    </row>
    <row r="136" spans="1:9" s="76" customFormat="1">
      <c r="A136" s="137"/>
      <c r="B136" s="134">
        <v>4223</v>
      </c>
      <c r="C136" s="93"/>
      <c r="D136" s="180" t="s">
        <v>126</v>
      </c>
      <c r="E136" s="96">
        <v>5947</v>
      </c>
      <c r="F136" s="100"/>
      <c r="G136" s="96">
        <v>7499.95</v>
      </c>
      <c r="H136" s="124">
        <f>(G136/E136)*100</f>
        <v>126.11316630233731</v>
      </c>
      <c r="I136" s="132"/>
    </row>
    <row r="137" spans="1:9" s="76" customFormat="1">
      <c r="A137" s="137"/>
      <c r="B137" s="134">
        <v>4225</v>
      </c>
      <c r="C137" s="93"/>
      <c r="D137" s="180" t="s">
        <v>127</v>
      </c>
      <c r="E137" s="96">
        <v>0</v>
      </c>
      <c r="F137" s="100"/>
      <c r="G137" s="96">
        <v>0</v>
      </c>
      <c r="H137" s="124"/>
      <c r="I137" s="132"/>
    </row>
    <row r="138" spans="1:9" s="76" customFormat="1">
      <c r="A138" s="137"/>
      <c r="B138" s="134">
        <v>4226</v>
      </c>
      <c r="C138" s="93"/>
      <c r="D138" s="180" t="s">
        <v>128</v>
      </c>
      <c r="E138" s="96">
        <v>3031.51</v>
      </c>
      <c r="F138" s="100"/>
      <c r="G138" s="96">
        <v>595</v>
      </c>
      <c r="H138" s="124"/>
      <c r="I138" s="132"/>
    </row>
    <row r="139" spans="1:9" s="76" customFormat="1" ht="22.5">
      <c r="A139" s="137"/>
      <c r="B139" s="134">
        <v>4227</v>
      </c>
      <c r="C139" s="93"/>
      <c r="D139" s="175" t="s">
        <v>129</v>
      </c>
      <c r="E139" s="96">
        <v>715</v>
      </c>
      <c r="F139" s="100"/>
      <c r="G139" s="96">
        <v>5116.0600000000004</v>
      </c>
      <c r="H139" s="124">
        <f t="shared" ref="H139:H144" si="30">(G139/E139)*100</f>
        <v>715.53286713286718</v>
      </c>
      <c r="I139" s="132"/>
    </row>
    <row r="140" spans="1:9" s="76" customFormat="1" ht="22.5">
      <c r="A140" s="137"/>
      <c r="B140" s="62">
        <v>424</v>
      </c>
      <c r="C140" s="93"/>
      <c r="D140" s="175" t="s">
        <v>130</v>
      </c>
      <c r="E140" s="95">
        <f>E141</f>
        <v>17035.93</v>
      </c>
      <c r="F140" s="95">
        <f t="shared" ref="F140:G140" si="31">F141</f>
        <v>0</v>
      </c>
      <c r="G140" s="95">
        <f t="shared" si="31"/>
        <v>35133.599999999999</v>
      </c>
      <c r="H140" s="124">
        <f t="shared" si="30"/>
        <v>206.23235714164122</v>
      </c>
      <c r="I140" s="132"/>
    </row>
    <row r="141" spans="1:9" s="76" customFormat="1">
      <c r="A141" s="137"/>
      <c r="B141" s="134">
        <v>4241</v>
      </c>
      <c r="C141" s="93"/>
      <c r="D141" s="177" t="s">
        <v>131</v>
      </c>
      <c r="E141" s="96">
        <v>17035.93</v>
      </c>
      <c r="F141" s="100"/>
      <c r="G141" s="96">
        <v>35133.599999999999</v>
      </c>
      <c r="H141" s="124">
        <f t="shared" si="30"/>
        <v>206.23235714164122</v>
      </c>
      <c r="I141" s="132"/>
    </row>
    <row r="142" spans="1:9" ht="25.5">
      <c r="A142" s="83"/>
      <c r="B142" s="83">
        <v>45</v>
      </c>
      <c r="C142" s="83"/>
      <c r="D142" s="131" t="s">
        <v>132</v>
      </c>
      <c r="E142" s="84">
        <f>E143+E145</f>
        <v>15000</v>
      </c>
      <c r="F142" s="84">
        <v>28584.66</v>
      </c>
      <c r="G142" s="84">
        <f t="shared" ref="G142" si="32">G143+G145</f>
        <v>20999.79</v>
      </c>
      <c r="H142" s="125">
        <f t="shared" si="30"/>
        <v>139.99859999999998</v>
      </c>
      <c r="I142" s="133">
        <f>(G142/F142)*100</f>
        <v>73.465243245852847</v>
      </c>
    </row>
    <row r="143" spans="1:9" ht="22.5">
      <c r="A143" s="134"/>
      <c r="B143" s="62">
        <v>451</v>
      </c>
      <c r="C143" s="93"/>
      <c r="D143" s="175" t="s">
        <v>133</v>
      </c>
      <c r="E143" s="94">
        <f>E144</f>
        <v>15000</v>
      </c>
      <c r="F143" s="94"/>
      <c r="G143" s="94">
        <f t="shared" ref="G143" si="33">G144</f>
        <v>20999.79</v>
      </c>
      <c r="H143" s="124">
        <f t="shared" si="30"/>
        <v>139.99859999999998</v>
      </c>
      <c r="I143" s="132"/>
    </row>
    <row r="144" spans="1:9" ht="22.5">
      <c r="A144" s="134"/>
      <c r="B144" s="134">
        <v>4511</v>
      </c>
      <c r="C144" s="93"/>
      <c r="D144" s="175" t="s">
        <v>133</v>
      </c>
      <c r="E144" s="72">
        <v>15000</v>
      </c>
      <c r="F144" s="72"/>
      <c r="G144" s="72">
        <v>20999.79</v>
      </c>
      <c r="H144" s="124">
        <f t="shared" si="30"/>
        <v>139.99859999999998</v>
      </c>
      <c r="I144" s="132"/>
    </row>
    <row r="145" spans="1:9" ht="22.5">
      <c r="A145" s="134"/>
      <c r="B145" s="62">
        <v>452</v>
      </c>
      <c r="C145" s="93"/>
      <c r="D145" s="175" t="s">
        <v>134</v>
      </c>
      <c r="E145" s="94">
        <f>E146</f>
        <v>0</v>
      </c>
      <c r="F145" s="94">
        <f t="shared" ref="F145:G145" si="34">F146</f>
        <v>0</v>
      </c>
      <c r="G145" s="94">
        <f t="shared" si="34"/>
        <v>0</v>
      </c>
      <c r="H145" s="124">
        <v>0</v>
      </c>
      <c r="I145" s="132"/>
    </row>
    <row r="146" spans="1:9" ht="22.5">
      <c r="A146" s="134"/>
      <c r="B146" s="134">
        <v>4521</v>
      </c>
      <c r="C146" s="93"/>
      <c r="D146" s="175" t="s">
        <v>134</v>
      </c>
      <c r="E146" s="72"/>
      <c r="F146" s="72"/>
      <c r="G146" s="72">
        <v>0</v>
      </c>
      <c r="H146" s="124">
        <v>0</v>
      </c>
      <c r="I146" s="132"/>
    </row>
  </sheetData>
  <mergeCells count="12">
    <mergeCell ref="A76:D76"/>
    <mergeCell ref="A77:D77"/>
    <mergeCell ref="A10:D10"/>
    <mergeCell ref="A60:H60"/>
    <mergeCell ref="A62:D62"/>
    <mergeCell ref="A63:D63"/>
    <mergeCell ref="A74:H74"/>
    <mergeCell ref="A1:H1"/>
    <mergeCell ref="A3:H3"/>
    <mergeCell ref="A5:H5"/>
    <mergeCell ref="A7:H7"/>
    <mergeCell ref="A9:D9"/>
  </mergeCells>
  <pageMargins left="0.23622047244094499" right="0.23622047244094499" top="0.74803149606299202" bottom="0.74803149606299202" header="0.31496062992126" footer="0.31496062992126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opLeftCell="A11" zoomScale="140" zoomScaleNormal="140" workbookViewId="0">
      <selection activeCell="H25" sqref="A23:H25"/>
    </sheetView>
  </sheetViews>
  <sheetFormatPr defaultColWidth="9" defaultRowHeight="15"/>
  <cols>
    <col min="1" max="1" width="7.42578125" customWidth="1"/>
    <col min="2" max="2" width="8.42578125" customWidth="1"/>
    <col min="3" max="3" width="17.5703125" customWidth="1"/>
    <col min="4" max="4" width="24.28515625" customWidth="1"/>
    <col min="5" max="7" width="25.28515625" customWidth="1"/>
    <col min="8" max="8" width="12.85546875" customWidth="1"/>
  </cols>
  <sheetData>
    <row r="1" spans="1:8" ht="42" customHeight="1">
      <c r="A1" s="273" t="s">
        <v>226</v>
      </c>
      <c r="B1" s="233"/>
      <c r="C1" s="233"/>
      <c r="D1" s="233"/>
      <c r="E1" s="233"/>
      <c r="F1" s="233"/>
      <c r="G1" s="233"/>
      <c r="H1" s="233"/>
    </row>
    <row r="2" spans="1:8" ht="18" customHeight="1">
      <c r="A2" s="8"/>
      <c r="B2" s="8"/>
      <c r="C2" s="8"/>
      <c r="D2" s="8"/>
      <c r="E2" s="8"/>
      <c r="F2" s="8"/>
      <c r="G2" s="8"/>
    </row>
    <row r="3" spans="1:8" ht="15.75">
      <c r="A3" s="234" t="s">
        <v>0</v>
      </c>
      <c r="B3" s="234"/>
      <c r="C3" s="234"/>
      <c r="D3" s="234"/>
      <c r="E3" s="234"/>
      <c r="F3" s="234"/>
      <c r="G3" s="235"/>
    </row>
    <row r="4" spans="1:8" ht="18">
      <c r="A4" s="8"/>
      <c r="B4" s="8"/>
      <c r="C4" s="8"/>
      <c r="D4" s="8"/>
      <c r="E4" s="8"/>
      <c r="F4" s="8"/>
      <c r="G4" s="9"/>
    </row>
    <row r="5" spans="1:8" ht="18" customHeight="1">
      <c r="A5" s="234" t="s">
        <v>135</v>
      </c>
      <c r="B5" s="236"/>
      <c r="C5" s="236"/>
      <c r="D5" s="236"/>
      <c r="E5" s="236"/>
      <c r="F5" s="236"/>
      <c r="G5" s="236"/>
    </row>
    <row r="6" spans="1:8" ht="18">
      <c r="A6" s="8"/>
      <c r="B6" s="8"/>
      <c r="C6" s="8"/>
      <c r="D6" s="8"/>
      <c r="E6" s="8"/>
      <c r="F6" s="8"/>
      <c r="G6" s="9"/>
    </row>
    <row r="7" spans="1:8" ht="15.75">
      <c r="A7" s="234" t="s">
        <v>136</v>
      </c>
      <c r="B7" s="237"/>
      <c r="C7" s="237"/>
      <c r="D7" s="237"/>
      <c r="E7" s="237"/>
      <c r="F7" s="237"/>
      <c r="G7" s="237"/>
    </row>
    <row r="8" spans="1:8" ht="18">
      <c r="A8" s="8"/>
      <c r="B8" s="8"/>
      <c r="C8" s="8"/>
      <c r="D8" s="8"/>
      <c r="E8" s="13"/>
      <c r="F8" s="13"/>
      <c r="G8" s="13"/>
      <c r="H8" s="12"/>
    </row>
    <row r="9" spans="1:8" ht="25.5">
      <c r="A9" s="238" t="s">
        <v>3</v>
      </c>
      <c r="B9" s="239"/>
      <c r="C9" s="240"/>
      <c r="D9" s="189" t="s">
        <v>227</v>
      </c>
      <c r="E9" s="190" t="s">
        <v>224</v>
      </c>
      <c r="F9" s="189" t="s">
        <v>225</v>
      </c>
      <c r="G9" s="15" t="s">
        <v>4</v>
      </c>
      <c r="H9" s="15" t="s">
        <v>5</v>
      </c>
    </row>
    <row r="10" spans="1:8">
      <c r="A10" s="244">
        <v>1</v>
      </c>
      <c r="B10" s="245"/>
      <c r="C10" s="246"/>
      <c r="D10" s="60">
        <v>2</v>
      </c>
      <c r="E10" s="60">
        <v>3</v>
      </c>
      <c r="F10" s="60">
        <v>4</v>
      </c>
      <c r="G10" s="70" t="s">
        <v>6</v>
      </c>
      <c r="H10" s="70" t="s">
        <v>7</v>
      </c>
    </row>
    <row r="11" spans="1:8" s="66" customFormat="1" ht="25.5" customHeight="1">
      <c r="A11" s="274" t="s">
        <v>137</v>
      </c>
      <c r="B11" s="275"/>
      <c r="C11" s="276"/>
      <c r="D11" s="71">
        <f>SUM(D12:D18)</f>
        <v>2601577.7800000003</v>
      </c>
      <c r="E11" s="71">
        <f>SUM(E12:E18)</f>
        <v>2662504.4399999995</v>
      </c>
      <c r="F11" s="71">
        <f>SUM(F12:F18)</f>
        <v>2842954.22</v>
      </c>
      <c r="G11" s="71">
        <f>F11/D11*100</f>
        <v>109.27807893562189</v>
      </c>
      <c r="H11" s="71">
        <f>F11/E11*100</f>
        <v>106.7774452237158</v>
      </c>
    </row>
    <row r="12" spans="1:8">
      <c r="A12" s="277" t="s">
        <v>138</v>
      </c>
      <c r="B12" s="278"/>
      <c r="C12" s="279"/>
      <c r="D12" s="72">
        <v>359546.47</v>
      </c>
      <c r="E12" s="72">
        <f>' Račun prihoda i rashoda'!F50</f>
        <v>345209</v>
      </c>
      <c r="F12" s="72">
        <f>' Račun prihoda i rashoda'!G50</f>
        <v>460943.94</v>
      </c>
      <c r="G12" s="71">
        <f t="shared" ref="G12:G17" si="0">F12/D12*100</f>
        <v>128.20149228554519</v>
      </c>
      <c r="H12" s="71">
        <f t="shared" ref="H12:H18" si="1">F12/E12*100</f>
        <v>133.52604943671804</v>
      </c>
    </row>
    <row r="13" spans="1:8">
      <c r="A13" s="277" t="s">
        <v>139</v>
      </c>
      <c r="B13" s="278"/>
      <c r="C13" s="279"/>
      <c r="D13" s="72">
        <v>13595.66</v>
      </c>
      <c r="E13" s="72">
        <f>' Račun prihoda i rashoda'!F41+' Račun prihoda i rashoda'!F55</f>
        <v>11163.32</v>
      </c>
      <c r="F13" s="72">
        <v>11352.59</v>
      </c>
      <c r="G13" s="71">
        <f t="shared" si="0"/>
        <v>83.501573296184233</v>
      </c>
      <c r="H13" s="71">
        <f t="shared" si="1"/>
        <v>101.69546335677917</v>
      </c>
    </row>
    <row r="14" spans="1:8">
      <c r="A14" s="277" t="s">
        <v>140</v>
      </c>
      <c r="B14" s="278"/>
      <c r="C14" s="279"/>
      <c r="D14" s="72">
        <v>55832.17</v>
      </c>
      <c r="E14" s="72">
        <f>' Račun prihoda i rashoda'!F37</f>
        <v>58422.86</v>
      </c>
      <c r="F14" s="72">
        <f>' Račun prihoda i rashoda'!G37</f>
        <v>60099.69</v>
      </c>
      <c r="G14" s="71">
        <f t="shared" si="0"/>
        <v>107.64347866113748</v>
      </c>
      <c r="H14" s="71">
        <f t="shared" si="1"/>
        <v>102.87016075556726</v>
      </c>
    </row>
    <row r="15" spans="1:8">
      <c r="A15" s="280" t="s">
        <v>239</v>
      </c>
      <c r="B15" s="278"/>
      <c r="C15" s="279"/>
      <c r="D15" s="72">
        <v>0</v>
      </c>
      <c r="E15" s="72">
        <v>36011</v>
      </c>
      <c r="F15" s="72">
        <f>' Račun prihoda i rashoda'!G14</f>
        <v>290.27999999999997</v>
      </c>
      <c r="G15" s="71">
        <v>0</v>
      </c>
      <c r="H15" s="71">
        <f t="shared" si="1"/>
        <v>0.80608702896337225</v>
      </c>
    </row>
    <row r="16" spans="1:8">
      <c r="A16" s="277" t="s">
        <v>141</v>
      </c>
      <c r="B16" s="278"/>
      <c r="C16" s="279"/>
      <c r="D16" s="72">
        <v>52525.9</v>
      </c>
      <c r="E16" s="72">
        <f>' Račun prihoda i rashoda'!F23</f>
        <v>91499</v>
      </c>
      <c r="F16" s="72">
        <f>' Račun prihoda i rashoda'!G23</f>
        <v>28285.730000000003</v>
      </c>
      <c r="G16" s="71">
        <f t="shared" si="0"/>
        <v>53.851014451918012</v>
      </c>
      <c r="H16" s="71">
        <f t="shared" si="1"/>
        <v>30.913703974906831</v>
      </c>
    </row>
    <row r="17" spans="1:8">
      <c r="A17" s="277" t="s">
        <v>142</v>
      </c>
      <c r="B17" s="278"/>
      <c r="C17" s="279"/>
      <c r="D17" s="72">
        <v>2120077.58</v>
      </c>
      <c r="E17" s="72">
        <f>' Račun prihoda i rashoda'!F17</f>
        <v>2120149.2599999998</v>
      </c>
      <c r="F17" s="72">
        <f>' Račun prihoda i rashoda'!G17</f>
        <v>2281192.4500000002</v>
      </c>
      <c r="G17" s="71">
        <f t="shared" si="0"/>
        <v>107.59947992091874</v>
      </c>
      <c r="H17" s="71">
        <f t="shared" si="1"/>
        <v>107.59584209651354</v>
      </c>
    </row>
    <row r="18" spans="1:8">
      <c r="A18" s="277" t="s">
        <v>143</v>
      </c>
      <c r="B18" s="278"/>
      <c r="C18" s="279"/>
      <c r="D18" s="72">
        <v>0</v>
      </c>
      <c r="E18" s="72">
        <f>' Račun prihoda i rashoda'!F45</f>
        <v>50</v>
      </c>
      <c r="F18" s="72">
        <f>' Račun prihoda i rashoda'!G45</f>
        <v>789.54</v>
      </c>
      <c r="G18" s="71">
        <v>0</v>
      </c>
      <c r="H18" s="71">
        <f t="shared" si="1"/>
        <v>1579.08</v>
      </c>
    </row>
    <row r="21" spans="1:8" ht="15.75">
      <c r="A21" s="234" t="s">
        <v>144</v>
      </c>
      <c r="B21" s="237"/>
      <c r="C21" s="237"/>
      <c r="D21" s="237"/>
      <c r="E21" s="237"/>
      <c r="F21" s="237"/>
      <c r="G21" s="237"/>
    </row>
    <row r="22" spans="1:8" ht="18">
      <c r="A22" s="8"/>
      <c r="B22" s="8"/>
      <c r="C22" s="8"/>
      <c r="D22" s="8"/>
      <c r="E22" s="13"/>
      <c r="F22" s="13"/>
      <c r="G22" s="13"/>
      <c r="H22" s="12"/>
    </row>
    <row r="23" spans="1:8" ht="25.5">
      <c r="A23" s="238" t="s">
        <v>3</v>
      </c>
      <c r="B23" s="239"/>
      <c r="C23" s="240"/>
      <c r="D23" s="189" t="s">
        <v>227</v>
      </c>
      <c r="E23" s="190" t="s">
        <v>224</v>
      </c>
      <c r="F23" s="189" t="s">
        <v>225</v>
      </c>
      <c r="G23" s="15" t="s">
        <v>4</v>
      </c>
      <c r="H23" s="15" t="s">
        <v>5</v>
      </c>
    </row>
    <row r="24" spans="1:8">
      <c r="A24" s="244">
        <v>1</v>
      </c>
      <c r="B24" s="245"/>
      <c r="C24" s="246"/>
      <c r="D24" s="60">
        <v>2</v>
      </c>
      <c r="E24" s="60">
        <v>3</v>
      </c>
      <c r="F24" s="60">
        <v>4</v>
      </c>
      <c r="G24" s="70" t="s">
        <v>6</v>
      </c>
      <c r="H24" s="70" t="s">
        <v>7</v>
      </c>
    </row>
    <row r="25" spans="1:8" ht="15.75" customHeight="1">
      <c r="A25" s="281" t="s">
        <v>145</v>
      </c>
      <c r="B25" s="282"/>
      <c r="C25" s="283"/>
      <c r="D25" s="73">
        <f>SUM(D26:D36)</f>
        <v>2590450.83</v>
      </c>
      <c r="E25" s="73">
        <f>SUM(E26:E36)</f>
        <v>2679993.6399999997</v>
      </c>
      <c r="F25" s="73">
        <f>SUM(F26:F36)</f>
        <v>3041221.4200000004</v>
      </c>
      <c r="G25" s="71">
        <f t="shared" ref="G25:G30" si="2">F25/D25*100</f>
        <v>117.40124092608238</v>
      </c>
      <c r="H25" s="71">
        <f t="shared" ref="H25:H30" si="3">F25/E25*100</f>
        <v>113.4786804941821</v>
      </c>
    </row>
    <row r="26" spans="1:8" s="66" customFormat="1" ht="15.75" customHeight="1">
      <c r="A26" s="277" t="s">
        <v>138</v>
      </c>
      <c r="B26" s="278"/>
      <c r="C26" s="279"/>
      <c r="D26" s="74">
        <v>316969.5</v>
      </c>
      <c r="E26" s="74">
        <v>345209</v>
      </c>
      <c r="F26" s="74">
        <v>484792.61</v>
      </c>
      <c r="G26" s="71">
        <f t="shared" si="2"/>
        <v>152.94613835085079</v>
      </c>
      <c r="H26" s="71">
        <f t="shared" si="3"/>
        <v>140.4345222749117</v>
      </c>
    </row>
    <row r="27" spans="1:8" s="66" customFormat="1">
      <c r="A27" s="277" t="s">
        <v>139</v>
      </c>
      <c r="B27" s="278"/>
      <c r="C27" s="279"/>
      <c r="D27" s="72">
        <v>4798.1899999999996</v>
      </c>
      <c r="E27" s="72">
        <v>11163.32</v>
      </c>
      <c r="F27" s="72">
        <v>2035.06</v>
      </c>
      <c r="G27" s="71">
        <f t="shared" si="2"/>
        <v>42.41307659763369</v>
      </c>
      <c r="H27" s="71">
        <f t="shared" si="3"/>
        <v>18.229881433122046</v>
      </c>
    </row>
    <row r="28" spans="1:8" s="66" customFormat="1">
      <c r="A28" s="277" t="s">
        <v>146</v>
      </c>
      <c r="B28" s="278"/>
      <c r="C28" s="279"/>
      <c r="D28" s="72">
        <v>18756.59</v>
      </c>
      <c r="E28" s="72">
        <v>5489.2</v>
      </c>
      <c r="F28" s="72">
        <v>7871.03</v>
      </c>
      <c r="G28" s="71">
        <f t="shared" si="2"/>
        <v>41.964077692160458</v>
      </c>
      <c r="H28" s="71">
        <f t="shared" si="3"/>
        <v>143.3912045471107</v>
      </c>
    </row>
    <row r="29" spans="1:8" s="66" customFormat="1">
      <c r="A29" s="277" t="s">
        <v>140</v>
      </c>
      <c r="B29" s="278"/>
      <c r="C29" s="279"/>
      <c r="D29" s="72">
        <v>36820.699999999997</v>
      </c>
      <c r="E29" s="72">
        <v>58422.86</v>
      </c>
      <c r="F29" s="72">
        <v>44162.14</v>
      </c>
      <c r="G29" s="71">
        <f t="shared" si="2"/>
        <v>119.93834989557506</v>
      </c>
      <c r="H29" s="71">
        <f t="shared" si="3"/>
        <v>75.590513713296474</v>
      </c>
    </row>
    <row r="30" spans="1:8" s="66" customFormat="1">
      <c r="A30" s="284" t="s">
        <v>147</v>
      </c>
      <c r="B30" s="285"/>
      <c r="C30" s="286"/>
      <c r="D30" s="72">
        <v>6413.92</v>
      </c>
      <c r="E30" s="72">
        <v>12000</v>
      </c>
      <c r="F30" s="72">
        <v>19134.37</v>
      </c>
      <c r="G30" s="71">
        <f t="shared" si="2"/>
        <v>298.32567291141766</v>
      </c>
      <c r="H30" s="71">
        <f t="shared" si="3"/>
        <v>159.45308333333332</v>
      </c>
    </row>
    <row r="31" spans="1:8" s="66" customFormat="1">
      <c r="A31" s="277" t="s">
        <v>141</v>
      </c>
      <c r="B31" s="278"/>
      <c r="C31" s="279"/>
      <c r="D31" s="72">
        <v>66382.850000000006</v>
      </c>
      <c r="E31" s="72">
        <v>91499</v>
      </c>
      <c r="F31" s="72">
        <v>26385.14</v>
      </c>
      <c r="G31" s="71">
        <f t="shared" ref="G31:G34" si="4">F31/D31*100</f>
        <v>39.746922586180013</v>
      </c>
      <c r="H31" s="71">
        <f t="shared" ref="H31:H35" si="5">F31/E31*100</f>
        <v>28.836533732609098</v>
      </c>
    </row>
    <row r="32" spans="1:8" s="66" customFormat="1">
      <c r="A32" s="277" t="s">
        <v>148</v>
      </c>
      <c r="B32" s="278"/>
      <c r="C32" s="279"/>
      <c r="D32" s="72">
        <v>5977.97</v>
      </c>
      <c r="E32" s="72">
        <v>0</v>
      </c>
      <c r="F32" s="72">
        <v>0</v>
      </c>
      <c r="G32" s="71">
        <f t="shared" si="4"/>
        <v>0</v>
      </c>
      <c r="H32" s="71">
        <v>0</v>
      </c>
    </row>
    <row r="33" spans="1:8" s="66" customFormat="1">
      <c r="A33" s="277" t="s">
        <v>142</v>
      </c>
      <c r="B33" s="278"/>
      <c r="C33" s="279"/>
      <c r="D33" s="72">
        <v>2134281.11</v>
      </c>
      <c r="E33" s="72">
        <v>2120149.2599999998</v>
      </c>
      <c r="F33" s="72">
        <v>2453211.04</v>
      </c>
      <c r="G33" s="71">
        <f t="shared" si="4"/>
        <v>114.94320164788417</v>
      </c>
      <c r="H33" s="71">
        <f t="shared" si="5"/>
        <v>115.70935529322122</v>
      </c>
    </row>
    <row r="34" spans="1:8" s="66" customFormat="1">
      <c r="A34" s="280" t="s">
        <v>240</v>
      </c>
      <c r="B34" s="278"/>
      <c r="C34" s="279"/>
      <c r="D34" s="72">
        <v>50</v>
      </c>
      <c r="E34" s="72">
        <v>36011</v>
      </c>
      <c r="F34" s="72">
        <v>2840.49</v>
      </c>
      <c r="G34" s="71">
        <f t="shared" si="4"/>
        <v>5680.98</v>
      </c>
      <c r="H34" s="71">
        <f t="shared" si="5"/>
        <v>7.8878398267196133</v>
      </c>
    </row>
    <row r="35" spans="1:8" s="66" customFormat="1">
      <c r="A35" s="277" t="s">
        <v>143</v>
      </c>
      <c r="B35" s="278"/>
      <c r="C35" s="279"/>
      <c r="D35" s="72">
        <v>0</v>
      </c>
      <c r="E35" s="72">
        <v>50</v>
      </c>
      <c r="F35" s="72">
        <v>789.54</v>
      </c>
      <c r="G35" s="71">
        <v>0</v>
      </c>
      <c r="H35" s="71">
        <f t="shared" si="5"/>
        <v>1579.08</v>
      </c>
    </row>
    <row r="36" spans="1:8" s="66" customFormat="1">
      <c r="A36" s="277" t="s">
        <v>149</v>
      </c>
      <c r="B36" s="278"/>
      <c r="C36" s="279"/>
      <c r="D36" s="72">
        <v>0</v>
      </c>
      <c r="E36" s="72">
        <v>0</v>
      </c>
      <c r="F36" s="72">
        <v>0</v>
      </c>
      <c r="G36" s="71">
        <v>0</v>
      </c>
      <c r="H36" s="71">
        <v>0</v>
      </c>
    </row>
  </sheetData>
  <mergeCells count="29">
    <mergeCell ref="A33:C33"/>
    <mergeCell ref="A34:C34"/>
    <mergeCell ref="A35:C35"/>
    <mergeCell ref="A36:C36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5:C15"/>
    <mergeCell ref="A16:C16"/>
    <mergeCell ref="A17:C17"/>
    <mergeCell ref="A18:C18"/>
    <mergeCell ref="A21:G21"/>
    <mergeCell ref="A10:C10"/>
    <mergeCell ref="A11:C11"/>
    <mergeCell ref="A12:C12"/>
    <mergeCell ref="A13:C13"/>
    <mergeCell ref="A14:C14"/>
    <mergeCell ref="A1:H1"/>
    <mergeCell ref="A3:G3"/>
    <mergeCell ref="A5:G5"/>
    <mergeCell ref="A7:G7"/>
    <mergeCell ref="A9:C9"/>
  </mergeCells>
  <pageMargins left="0.70866141732283505" right="0.70866141732283505" top="0.74803149606299202" bottom="0.74803149606299202" header="0.31496062992126" footer="0.31496062992126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"/>
  <sheetViews>
    <sheetView zoomScale="170" zoomScaleNormal="170" workbookViewId="0">
      <selection activeCell="F16" sqref="F16"/>
    </sheetView>
  </sheetViews>
  <sheetFormatPr defaultColWidth="9" defaultRowHeight="15"/>
  <cols>
    <col min="1" max="1" width="37.7109375" customWidth="1"/>
    <col min="2" max="2" width="18.85546875" customWidth="1"/>
    <col min="3" max="3" width="22.5703125" customWidth="1"/>
    <col min="4" max="4" width="21.7109375" customWidth="1"/>
    <col min="5" max="5" width="12.5703125" customWidth="1"/>
    <col min="6" max="6" width="11.28515625" customWidth="1"/>
  </cols>
  <sheetData>
    <row r="1" spans="1:11" ht="42" customHeight="1">
      <c r="A1" s="273" t="s">
        <v>226</v>
      </c>
      <c r="B1" s="233"/>
      <c r="C1" s="233"/>
      <c r="D1" s="233"/>
      <c r="E1" s="233"/>
      <c r="F1" s="233"/>
      <c r="G1" s="233"/>
      <c r="H1" s="233"/>
      <c r="I1" s="33"/>
      <c r="J1" s="33"/>
      <c r="K1" s="33"/>
    </row>
    <row r="2" spans="1:11" ht="15.75">
      <c r="A2" s="234" t="s">
        <v>0</v>
      </c>
      <c r="B2" s="234"/>
      <c r="C2" s="234"/>
      <c r="D2" s="235"/>
      <c r="E2" s="235"/>
    </row>
    <row r="3" spans="1:11" ht="18">
      <c r="A3" s="8"/>
      <c r="B3" s="8"/>
      <c r="C3" s="8"/>
      <c r="D3" s="9"/>
      <c r="E3" s="9"/>
    </row>
    <row r="4" spans="1:11" ht="18" customHeight="1">
      <c r="A4" s="234" t="s">
        <v>150</v>
      </c>
      <c r="B4" s="234"/>
      <c r="C4" s="236"/>
      <c r="D4" s="236"/>
      <c r="E4" s="236"/>
    </row>
    <row r="5" spans="1:11" ht="18">
      <c r="A5" s="8"/>
      <c r="B5" s="8"/>
      <c r="C5" s="8"/>
      <c r="D5" s="9"/>
      <c r="E5" s="9"/>
    </row>
    <row r="6" spans="1:11" ht="15.75">
      <c r="A6" s="234" t="s">
        <v>151</v>
      </c>
      <c r="B6" s="234"/>
      <c r="C6" s="237"/>
      <c r="D6" s="237"/>
      <c r="E6" s="237"/>
    </row>
    <row r="7" spans="1:11" ht="18">
      <c r="A7" s="8"/>
      <c r="B7" s="8"/>
      <c r="C7" s="8"/>
      <c r="D7" s="9"/>
      <c r="E7" s="12"/>
    </row>
    <row r="8" spans="1:11" ht="25.5">
      <c r="A8" s="59" t="s">
        <v>3</v>
      </c>
      <c r="B8" s="189" t="s">
        <v>228</v>
      </c>
      <c r="C8" s="190" t="s">
        <v>224</v>
      </c>
      <c r="D8" s="189" t="s">
        <v>225</v>
      </c>
      <c r="E8" s="15" t="s">
        <v>4</v>
      </c>
      <c r="F8" s="15" t="s">
        <v>5</v>
      </c>
    </row>
    <row r="9" spans="1:11">
      <c r="A9" s="60">
        <v>1</v>
      </c>
      <c r="B9" s="60">
        <v>2</v>
      </c>
      <c r="C9" s="60">
        <v>3</v>
      </c>
      <c r="D9" s="60">
        <v>4</v>
      </c>
      <c r="E9" s="61" t="s">
        <v>6</v>
      </c>
      <c r="F9" s="61" t="s">
        <v>7</v>
      </c>
    </row>
    <row r="10" spans="1:11" ht="15.75" customHeight="1">
      <c r="A10" s="62" t="s">
        <v>72</v>
      </c>
      <c r="B10" s="63">
        <f t="shared" ref="B10:D10" si="0">B11</f>
        <v>2169186.65</v>
      </c>
      <c r="C10" s="63">
        <f t="shared" si="0"/>
        <v>2670643.64</v>
      </c>
      <c r="D10" s="63">
        <f t="shared" si="0"/>
        <v>3041221.12</v>
      </c>
      <c r="E10" s="64">
        <f>(D10/B10)*100</f>
        <v>140.20098823676608</v>
      </c>
      <c r="F10" s="64">
        <f>(D10/C10)*100</f>
        <v>113.8759613768612</v>
      </c>
    </row>
    <row r="11" spans="1:11" ht="15.75" customHeight="1">
      <c r="A11" s="62" t="s">
        <v>152</v>
      </c>
      <c r="B11" s="65">
        <f>B12+B13</f>
        <v>2169186.65</v>
      </c>
      <c r="C11" s="65">
        <f>C12+C13</f>
        <v>2670643.64</v>
      </c>
      <c r="D11" s="65">
        <f>D12+D13</f>
        <v>3041221.12</v>
      </c>
      <c r="E11" s="64">
        <f t="shared" ref="E11:E13" si="1">(D11/B11)*100</f>
        <v>140.20098823676608</v>
      </c>
      <c r="F11" s="64">
        <f t="shared" ref="F11:F13" si="2">(D11/C11)*100</f>
        <v>113.8759613768612</v>
      </c>
    </row>
    <row r="12" spans="1:11">
      <c r="A12" s="181" t="s">
        <v>153</v>
      </c>
      <c r="B12" s="65">
        <v>2032824.65</v>
      </c>
      <c r="C12" s="65">
        <v>2553043.64</v>
      </c>
      <c r="D12" s="65">
        <v>2895400.27</v>
      </c>
      <c r="E12" s="64">
        <f t="shared" si="1"/>
        <v>142.43236719901051</v>
      </c>
      <c r="F12" s="64">
        <f t="shared" si="2"/>
        <v>113.40974453534997</v>
      </c>
    </row>
    <row r="13" spans="1:11">
      <c r="A13" s="62" t="s">
        <v>154</v>
      </c>
      <c r="B13" s="65">
        <v>136362</v>
      </c>
      <c r="C13" s="65">
        <v>117600</v>
      </c>
      <c r="D13" s="65">
        <v>145820.85</v>
      </c>
      <c r="E13" s="64">
        <f t="shared" si="1"/>
        <v>106.93657323887886</v>
      </c>
      <c r="F13" s="64">
        <f t="shared" si="2"/>
        <v>123.99732142857142</v>
      </c>
    </row>
  </sheetData>
  <mergeCells count="4">
    <mergeCell ref="A1:H1"/>
    <mergeCell ref="A2:E2"/>
    <mergeCell ref="A4:E4"/>
    <mergeCell ref="A6:E6"/>
  </mergeCells>
  <pageMargins left="0.7" right="0.7" top="0.75" bottom="0.75" header="0.3" footer="0.3"/>
  <pageSetup paperSize="9" scale="7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07"/>
  <sheetViews>
    <sheetView tabSelected="1" zoomScale="130" zoomScaleNormal="130" workbookViewId="0">
      <selection activeCell="G368" sqref="A368:G368"/>
    </sheetView>
  </sheetViews>
  <sheetFormatPr defaultColWidth="9" defaultRowHeight="15"/>
  <cols>
    <col min="1" max="1" width="7.42578125" customWidth="1"/>
    <col min="2" max="2" width="8.42578125" customWidth="1"/>
    <col min="3" max="3" width="15.7109375" customWidth="1"/>
    <col min="4" max="4" width="37.28515625" customWidth="1"/>
    <col min="5" max="6" width="25.28515625" customWidth="1"/>
    <col min="7" max="7" width="14.5703125" customWidth="1"/>
    <col min="9" max="9" width="17.5703125" style="7" customWidth="1"/>
    <col min="10" max="10" width="18.85546875" customWidth="1"/>
  </cols>
  <sheetData>
    <row r="1" spans="1:10" ht="42" customHeight="1">
      <c r="A1" s="233" t="s">
        <v>226</v>
      </c>
      <c r="B1" s="233"/>
      <c r="C1" s="233"/>
      <c r="D1" s="233"/>
      <c r="E1" s="233"/>
      <c r="F1" s="233"/>
      <c r="G1" s="233"/>
      <c r="H1" s="233"/>
      <c r="I1" s="33"/>
      <c r="J1" s="33"/>
    </row>
    <row r="2" spans="1:10" ht="18">
      <c r="A2" s="8"/>
      <c r="B2" s="8"/>
      <c r="C2" s="8"/>
      <c r="D2" s="8"/>
      <c r="E2" s="8"/>
      <c r="F2" s="9"/>
      <c r="G2" s="9"/>
    </row>
    <row r="3" spans="1:10" ht="18" customHeight="1">
      <c r="A3" s="234" t="s">
        <v>155</v>
      </c>
      <c r="B3" s="236"/>
      <c r="C3" s="236"/>
      <c r="D3" s="236"/>
      <c r="E3" s="236"/>
      <c r="F3" s="236"/>
      <c r="G3" s="236"/>
    </row>
    <row r="4" spans="1:10" ht="18" customHeight="1">
      <c r="A4" s="10"/>
      <c r="B4" s="11"/>
      <c r="C4" s="11"/>
      <c r="D4" s="287" t="s">
        <v>156</v>
      </c>
      <c r="E4" s="287"/>
      <c r="F4" s="287"/>
      <c r="G4" s="11"/>
    </row>
    <row r="5" spans="1:10" ht="18" customHeight="1">
      <c r="A5" s="10"/>
      <c r="B5" s="11"/>
      <c r="C5" s="11"/>
      <c r="D5" s="11"/>
      <c r="E5" s="11"/>
      <c r="F5" s="11"/>
      <c r="G5" s="11"/>
    </row>
    <row r="6" spans="1:10" ht="18">
      <c r="A6" s="8"/>
      <c r="B6" s="8"/>
      <c r="C6" s="12"/>
      <c r="D6" s="8"/>
      <c r="E6" s="13">
        <f>E9+E318</f>
        <v>2679993.64</v>
      </c>
      <c r="F6" s="13">
        <f>F9+F318</f>
        <v>3041221.42</v>
      </c>
      <c r="G6" s="13">
        <f>F6/E6*100</f>
        <v>113.47868049418206</v>
      </c>
    </row>
    <row r="7" spans="1:10">
      <c r="A7" s="238" t="s">
        <v>3</v>
      </c>
      <c r="B7" s="239"/>
      <c r="C7" s="239"/>
      <c r="D7" s="240"/>
      <c r="E7" s="190" t="s">
        <v>224</v>
      </c>
      <c r="F7" s="189" t="s">
        <v>225</v>
      </c>
      <c r="G7" s="15" t="s">
        <v>157</v>
      </c>
    </row>
    <row r="8" spans="1:10" s="1" customFormat="1" ht="12">
      <c r="A8" s="288">
        <v>1</v>
      </c>
      <c r="B8" s="289"/>
      <c r="C8" s="289"/>
      <c r="D8" s="290"/>
      <c r="E8" s="16">
        <v>2</v>
      </c>
      <c r="F8" s="16">
        <v>3</v>
      </c>
      <c r="G8" s="16" t="s">
        <v>158</v>
      </c>
      <c r="I8" s="34"/>
    </row>
    <row r="9" spans="1:10" ht="37.15" customHeight="1">
      <c r="A9" s="291" t="s">
        <v>159</v>
      </c>
      <c r="B9" s="292"/>
      <c r="C9" s="293"/>
      <c r="D9" s="17" t="s">
        <v>160</v>
      </c>
      <c r="E9" s="18">
        <f>E10+E38+E45+E53+E61+E65+E121+E268+E281+E315</f>
        <v>2378043.64</v>
      </c>
      <c r="F9" s="18">
        <f>F10+F38+F45+F53+F65+F121+F268+F281</f>
        <v>2711423.48</v>
      </c>
      <c r="G9" s="18">
        <f>(F9/E9)*100</f>
        <v>114.01907998626972</v>
      </c>
      <c r="I9" s="35"/>
      <c r="J9" s="7"/>
    </row>
    <row r="10" spans="1:10" ht="24.95" customHeight="1">
      <c r="A10" s="294" t="s">
        <v>161</v>
      </c>
      <c r="B10" s="295"/>
      <c r="C10" s="296"/>
      <c r="D10" s="19" t="s">
        <v>162</v>
      </c>
      <c r="E10" s="20">
        <f>E12</f>
        <v>74144</v>
      </c>
      <c r="F10" s="20">
        <f>F12</f>
        <v>143117.41</v>
      </c>
      <c r="G10" s="20">
        <f>(F10/E10)*100</f>
        <v>193.026286685369</v>
      </c>
    </row>
    <row r="11" spans="1:10" s="2" customFormat="1" ht="24.95" customHeight="1">
      <c r="A11" s="297" t="s">
        <v>163</v>
      </c>
      <c r="B11" s="298"/>
      <c r="C11" s="299"/>
      <c r="D11" s="21" t="s">
        <v>59</v>
      </c>
      <c r="E11" s="22">
        <f>E12</f>
        <v>74144</v>
      </c>
      <c r="F11" s="22">
        <f t="shared" ref="F11:F12" si="0">F12</f>
        <v>143117.41</v>
      </c>
      <c r="G11" s="22">
        <f>(F11/E11)*100</f>
        <v>193.026286685369</v>
      </c>
      <c r="I11" s="36"/>
    </row>
    <row r="12" spans="1:10" ht="24.95" customHeight="1">
      <c r="A12" s="300">
        <v>3</v>
      </c>
      <c r="B12" s="301"/>
      <c r="C12" s="302"/>
      <c r="D12" s="23" t="s">
        <v>73</v>
      </c>
      <c r="E12" s="24">
        <f>E13</f>
        <v>74144</v>
      </c>
      <c r="F12" s="24">
        <f t="shared" si="0"/>
        <v>143117.41</v>
      </c>
      <c r="G12" s="24"/>
    </row>
    <row r="13" spans="1:10" ht="24.95" customHeight="1">
      <c r="A13" s="303">
        <v>32</v>
      </c>
      <c r="B13" s="304"/>
      <c r="C13" s="305"/>
      <c r="D13" s="25" t="s">
        <v>80</v>
      </c>
      <c r="E13" s="26">
        <v>74144</v>
      </c>
      <c r="F13" s="26">
        <f>F14+F18+F24+F33</f>
        <v>143117.41</v>
      </c>
      <c r="G13" s="27">
        <f>(F13/E13)*100</f>
        <v>193.026286685369</v>
      </c>
    </row>
    <row r="14" spans="1:10" ht="24.95" customHeight="1">
      <c r="A14" s="306">
        <v>321</v>
      </c>
      <c r="B14" s="307"/>
      <c r="C14" s="308"/>
      <c r="D14" s="175" t="s">
        <v>81</v>
      </c>
      <c r="E14" s="24"/>
      <c r="F14" s="29">
        <f>SUM(F15:F17)</f>
        <v>3160.95</v>
      </c>
      <c r="G14" s="30"/>
    </row>
    <row r="15" spans="1:10" ht="24.95" customHeight="1">
      <c r="A15" s="309">
        <v>3211</v>
      </c>
      <c r="B15" s="310"/>
      <c r="C15" s="311"/>
      <c r="D15" s="175" t="s">
        <v>82</v>
      </c>
      <c r="E15" s="24"/>
      <c r="F15" s="24">
        <v>3035.95</v>
      </c>
      <c r="G15" s="30"/>
    </row>
    <row r="16" spans="1:10" ht="24.95" customHeight="1">
      <c r="A16" s="309">
        <v>3213</v>
      </c>
      <c r="B16" s="310"/>
      <c r="C16" s="311"/>
      <c r="D16" s="175" t="s">
        <v>84</v>
      </c>
      <c r="E16" s="24"/>
      <c r="F16" s="24">
        <v>125</v>
      </c>
      <c r="G16" s="30"/>
    </row>
    <row r="17" spans="1:7" ht="24.95" customHeight="1">
      <c r="A17" s="309">
        <v>3214</v>
      </c>
      <c r="B17" s="310"/>
      <c r="C17" s="311"/>
      <c r="D17" s="175" t="s">
        <v>85</v>
      </c>
      <c r="E17" s="24"/>
      <c r="F17" s="24">
        <v>0</v>
      </c>
      <c r="G17" s="30"/>
    </row>
    <row r="18" spans="1:7" ht="24.95" customHeight="1">
      <c r="A18" s="306">
        <v>322</v>
      </c>
      <c r="B18" s="307"/>
      <c r="C18" s="308"/>
      <c r="D18" s="175" t="s">
        <v>86</v>
      </c>
      <c r="E18" s="24"/>
      <c r="F18" s="29">
        <f>SUM(F19:F23)</f>
        <v>53531.53</v>
      </c>
      <c r="G18" s="30"/>
    </row>
    <row r="19" spans="1:7" ht="24.95" customHeight="1">
      <c r="A19" s="309">
        <v>3221</v>
      </c>
      <c r="B19" s="310"/>
      <c r="C19" s="311"/>
      <c r="D19" s="175" t="s">
        <v>87</v>
      </c>
      <c r="E19" s="24"/>
      <c r="F19" s="24">
        <v>12674.81</v>
      </c>
      <c r="G19" s="30"/>
    </row>
    <row r="20" spans="1:7" ht="24.95" customHeight="1">
      <c r="A20" s="309">
        <v>3223</v>
      </c>
      <c r="B20" s="310"/>
      <c r="C20" s="311"/>
      <c r="D20" s="175" t="s">
        <v>89</v>
      </c>
      <c r="E20" s="24"/>
      <c r="F20" s="24">
        <v>37307.68</v>
      </c>
      <c r="G20" s="30"/>
    </row>
    <row r="21" spans="1:7" ht="24.95" customHeight="1">
      <c r="A21" s="309">
        <v>3224</v>
      </c>
      <c r="B21" s="310"/>
      <c r="C21" s="311"/>
      <c r="D21" s="175" t="s">
        <v>164</v>
      </c>
      <c r="E21" s="24"/>
      <c r="F21" s="24">
        <v>2451.04</v>
      </c>
      <c r="G21" s="30"/>
    </row>
    <row r="22" spans="1:7" ht="24.95" customHeight="1">
      <c r="A22" s="309">
        <v>3225</v>
      </c>
      <c r="B22" s="310"/>
      <c r="C22" s="311"/>
      <c r="D22" s="175" t="s">
        <v>91</v>
      </c>
      <c r="E22" s="24"/>
      <c r="F22" s="24">
        <v>0</v>
      </c>
      <c r="G22" s="30"/>
    </row>
    <row r="23" spans="1:7" ht="24.95" customHeight="1">
      <c r="A23" s="309">
        <v>3227</v>
      </c>
      <c r="B23" s="310"/>
      <c r="C23" s="311"/>
      <c r="D23" s="175" t="s">
        <v>92</v>
      </c>
      <c r="E23" s="24"/>
      <c r="F23" s="24">
        <v>1098</v>
      </c>
      <c r="G23" s="30"/>
    </row>
    <row r="24" spans="1:7" ht="24.95" customHeight="1">
      <c r="A24" s="306">
        <v>323</v>
      </c>
      <c r="B24" s="307"/>
      <c r="C24" s="308"/>
      <c r="D24" s="175" t="s">
        <v>93</v>
      </c>
      <c r="E24" s="24"/>
      <c r="F24" s="29">
        <f>SUM(F25:F32)</f>
        <v>83715.199999999997</v>
      </c>
      <c r="G24" s="30"/>
    </row>
    <row r="25" spans="1:7" ht="24.95" customHeight="1">
      <c r="A25" s="309">
        <v>3231</v>
      </c>
      <c r="B25" s="310"/>
      <c r="C25" s="311"/>
      <c r="D25" s="175" t="s">
        <v>94</v>
      </c>
      <c r="E25" s="24"/>
      <c r="F25" s="24">
        <v>3741.3</v>
      </c>
      <c r="G25" s="30"/>
    </row>
    <row r="26" spans="1:7" ht="24.95" customHeight="1">
      <c r="A26" s="309">
        <v>3232</v>
      </c>
      <c r="B26" s="310"/>
      <c r="C26" s="311"/>
      <c r="D26" s="175" t="s">
        <v>95</v>
      </c>
      <c r="E26" s="24"/>
      <c r="F26" s="24">
        <v>11592.75</v>
      </c>
      <c r="G26" s="30"/>
    </row>
    <row r="27" spans="1:7" ht="24.95" customHeight="1">
      <c r="A27" s="309">
        <v>3233</v>
      </c>
      <c r="B27" s="310"/>
      <c r="C27" s="311"/>
      <c r="D27" s="175" t="s">
        <v>96</v>
      </c>
      <c r="E27" s="24"/>
      <c r="F27" s="24">
        <v>248.85</v>
      </c>
      <c r="G27" s="30"/>
    </row>
    <row r="28" spans="1:7" ht="24.95" customHeight="1">
      <c r="A28" s="309">
        <v>3234</v>
      </c>
      <c r="B28" s="310"/>
      <c r="C28" s="311"/>
      <c r="D28" s="175" t="s">
        <v>97</v>
      </c>
      <c r="E28" s="24"/>
      <c r="F28" s="24">
        <v>6386.64</v>
      </c>
      <c r="G28" s="30"/>
    </row>
    <row r="29" spans="1:7" ht="24.95" customHeight="1">
      <c r="A29" s="309">
        <v>3236</v>
      </c>
      <c r="B29" s="310"/>
      <c r="C29" s="311"/>
      <c r="D29" s="175" t="s">
        <v>98</v>
      </c>
      <c r="E29" s="24"/>
      <c r="F29" s="24">
        <v>3600</v>
      </c>
      <c r="G29" s="30"/>
    </row>
    <row r="30" spans="1:7" ht="24.95" customHeight="1">
      <c r="A30" s="309">
        <v>3237</v>
      </c>
      <c r="B30" s="310"/>
      <c r="C30" s="311"/>
      <c r="D30" s="175" t="s">
        <v>99</v>
      </c>
      <c r="E30" s="24"/>
      <c r="F30" s="24">
        <v>1164</v>
      </c>
      <c r="G30" s="30"/>
    </row>
    <row r="31" spans="1:7" ht="24.95" customHeight="1">
      <c r="A31" s="309">
        <v>3238</v>
      </c>
      <c r="B31" s="310"/>
      <c r="C31" s="311"/>
      <c r="D31" s="175" t="s">
        <v>100</v>
      </c>
      <c r="E31" s="24"/>
      <c r="F31" s="24">
        <v>4759.8</v>
      </c>
      <c r="G31" s="30"/>
    </row>
    <row r="32" spans="1:7" ht="24.95" customHeight="1">
      <c r="A32" s="309">
        <v>3239</v>
      </c>
      <c r="B32" s="310"/>
      <c r="C32" s="311"/>
      <c r="D32" s="175" t="s">
        <v>101</v>
      </c>
      <c r="E32" s="24"/>
      <c r="F32" s="24">
        <v>52221.86</v>
      </c>
      <c r="G32" s="30"/>
    </row>
    <row r="33" spans="1:9" ht="24.95" customHeight="1">
      <c r="A33" s="306">
        <v>329</v>
      </c>
      <c r="B33" s="307"/>
      <c r="C33" s="308"/>
      <c r="D33" s="175" t="s">
        <v>103</v>
      </c>
      <c r="E33" s="24"/>
      <c r="F33" s="29">
        <f>SUM(F34:F37)</f>
        <v>2709.73</v>
      </c>
      <c r="G33" s="30"/>
    </row>
    <row r="34" spans="1:9" ht="24.95" customHeight="1">
      <c r="A34" s="309">
        <v>3292</v>
      </c>
      <c r="B34" s="310"/>
      <c r="C34" s="311"/>
      <c r="D34" s="175" t="s">
        <v>105</v>
      </c>
      <c r="E34" s="24"/>
      <c r="F34" s="24">
        <v>1751.98</v>
      </c>
      <c r="G34" s="30"/>
    </row>
    <row r="35" spans="1:9" ht="24.95" customHeight="1">
      <c r="A35" s="309">
        <v>3293</v>
      </c>
      <c r="B35" s="310"/>
      <c r="C35" s="311"/>
      <c r="D35" s="175" t="s">
        <v>106</v>
      </c>
      <c r="E35" s="24"/>
      <c r="F35" s="24">
        <v>0</v>
      </c>
      <c r="G35" s="30"/>
    </row>
    <row r="36" spans="1:9" ht="24.95" customHeight="1">
      <c r="A36" s="309">
        <v>3294</v>
      </c>
      <c r="B36" s="310"/>
      <c r="C36" s="311"/>
      <c r="D36" s="175" t="s">
        <v>107</v>
      </c>
      <c r="E36" s="24"/>
      <c r="F36" s="24">
        <v>195</v>
      </c>
      <c r="G36" s="30"/>
    </row>
    <row r="37" spans="1:9" ht="24.95" customHeight="1">
      <c r="A37" s="309">
        <v>3299</v>
      </c>
      <c r="B37" s="310"/>
      <c r="C37" s="311"/>
      <c r="D37" s="175" t="s">
        <v>103</v>
      </c>
      <c r="E37" s="24"/>
      <c r="F37" s="24">
        <v>762.75</v>
      </c>
      <c r="G37" s="30"/>
    </row>
    <row r="38" spans="1:9" ht="24.95" customHeight="1">
      <c r="A38" s="294" t="s">
        <v>165</v>
      </c>
      <c r="B38" s="295"/>
      <c r="C38" s="296"/>
      <c r="D38" s="19" t="s">
        <v>166</v>
      </c>
      <c r="E38" s="20">
        <f>E40</f>
        <v>50</v>
      </c>
      <c r="F38" s="20">
        <f t="shared" ref="F38" si="1">F40</f>
        <v>0</v>
      </c>
      <c r="G38" s="20"/>
    </row>
    <row r="39" spans="1:9" s="3" customFormat="1" ht="24.95" customHeight="1">
      <c r="A39" s="297" t="s">
        <v>163</v>
      </c>
      <c r="B39" s="298"/>
      <c r="C39" s="299"/>
      <c r="D39" s="21" t="s">
        <v>59</v>
      </c>
      <c r="E39" s="22">
        <f>E40</f>
        <v>50</v>
      </c>
      <c r="F39" s="22">
        <f>F40</f>
        <v>0</v>
      </c>
      <c r="G39" s="22">
        <f>(F39/E39)*100</f>
        <v>0</v>
      </c>
      <c r="I39" s="37"/>
    </row>
    <row r="40" spans="1:9" ht="24.95" customHeight="1">
      <c r="A40" s="300">
        <v>3</v>
      </c>
      <c r="B40" s="301"/>
      <c r="C40" s="302"/>
      <c r="D40" s="23" t="s">
        <v>73</v>
      </c>
      <c r="E40" s="24">
        <f>E41</f>
        <v>50</v>
      </c>
      <c r="F40" s="24">
        <v>0</v>
      </c>
      <c r="G40" s="24"/>
    </row>
    <row r="41" spans="1:9" ht="24.95" customHeight="1">
      <c r="A41" s="303">
        <v>34</v>
      </c>
      <c r="B41" s="304"/>
      <c r="C41" s="305"/>
      <c r="D41" s="25" t="s">
        <v>166</v>
      </c>
      <c r="E41" s="26">
        <v>50</v>
      </c>
      <c r="F41" s="26">
        <f t="shared" ref="F41" si="2">F42</f>
        <v>0</v>
      </c>
      <c r="G41" s="27">
        <f>(F41/E41)*100</f>
        <v>0</v>
      </c>
    </row>
    <row r="42" spans="1:9" ht="24.95" customHeight="1">
      <c r="A42" s="306">
        <v>343</v>
      </c>
      <c r="B42" s="307"/>
      <c r="C42" s="308"/>
      <c r="D42" s="177" t="s">
        <v>111</v>
      </c>
      <c r="E42" s="29"/>
      <c r="F42" s="29">
        <f>F43+F44</f>
        <v>0</v>
      </c>
      <c r="G42" s="30"/>
    </row>
    <row r="43" spans="1:9" ht="24.95" customHeight="1">
      <c r="A43" s="309">
        <v>3431</v>
      </c>
      <c r="B43" s="310"/>
      <c r="C43" s="311"/>
      <c r="D43" s="175" t="s">
        <v>112</v>
      </c>
      <c r="E43" s="24"/>
      <c r="F43" s="24">
        <v>0</v>
      </c>
      <c r="G43" s="30"/>
    </row>
    <row r="44" spans="1:9" ht="24.95" customHeight="1">
      <c r="A44" s="309">
        <v>3433</v>
      </c>
      <c r="B44" s="310"/>
      <c r="C44" s="311"/>
      <c r="D44" s="177" t="s">
        <v>113</v>
      </c>
      <c r="E44" s="24"/>
      <c r="F44" s="24">
        <v>0</v>
      </c>
      <c r="G44" s="30"/>
    </row>
    <row r="45" spans="1:9" ht="24.95" customHeight="1">
      <c r="A45" s="294" t="s">
        <v>167</v>
      </c>
      <c r="B45" s="295"/>
      <c r="C45" s="296"/>
      <c r="D45" s="19" t="s">
        <v>168</v>
      </c>
      <c r="E45" s="20">
        <f>E47</f>
        <v>12000</v>
      </c>
      <c r="F45" s="20">
        <f t="shared" ref="F45" si="3">F47</f>
        <v>11999.95</v>
      </c>
      <c r="G45" s="20">
        <f>(F45/E45)*100</f>
        <v>99.999583333333348</v>
      </c>
    </row>
    <row r="46" spans="1:9" s="3" customFormat="1" ht="24.95" customHeight="1">
      <c r="A46" s="297" t="s">
        <v>163</v>
      </c>
      <c r="B46" s="298"/>
      <c r="C46" s="299"/>
      <c r="D46" s="21" t="s">
        <v>59</v>
      </c>
      <c r="E46" s="22">
        <f>E47</f>
        <v>12000</v>
      </c>
      <c r="F46" s="22">
        <f t="shared" ref="F46" si="4">F47</f>
        <v>11999.95</v>
      </c>
      <c r="G46" s="22">
        <f>(F46/E46)*100</f>
        <v>99.999583333333348</v>
      </c>
      <c r="I46" s="37"/>
    </row>
    <row r="47" spans="1:9" ht="24.95" customHeight="1">
      <c r="A47" s="300">
        <v>4</v>
      </c>
      <c r="B47" s="301"/>
      <c r="C47" s="302"/>
      <c r="D47" s="23" t="s">
        <v>120</v>
      </c>
      <c r="E47" s="24">
        <f>E48</f>
        <v>12000</v>
      </c>
      <c r="F47" s="24">
        <f>F48</f>
        <v>11999.95</v>
      </c>
      <c r="G47" s="24"/>
    </row>
    <row r="48" spans="1:9" ht="24.95" customHeight="1">
      <c r="A48" s="303">
        <v>42</v>
      </c>
      <c r="B48" s="304"/>
      <c r="C48" s="305"/>
      <c r="D48" s="25" t="s">
        <v>121</v>
      </c>
      <c r="E48" s="26">
        <v>12000</v>
      </c>
      <c r="F48" s="26">
        <f>SUM(F49:F52)</f>
        <v>11999.95</v>
      </c>
      <c r="G48" s="27">
        <f>(F48/E48)*100</f>
        <v>99.999583333333348</v>
      </c>
    </row>
    <row r="49" spans="1:9" ht="24.95" customHeight="1">
      <c r="A49" s="309">
        <v>4221</v>
      </c>
      <c r="B49" s="310"/>
      <c r="C49" s="311"/>
      <c r="D49" s="177" t="s">
        <v>125</v>
      </c>
      <c r="E49" s="24"/>
      <c r="F49" s="24">
        <v>0</v>
      </c>
      <c r="G49" s="22"/>
    </row>
    <row r="50" spans="1:9" ht="24.95" customHeight="1">
      <c r="A50" s="309">
        <v>4222</v>
      </c>
      <c r="B50" s="310"/>
      <c r="C50" s="311"/>
      <c r="D50" s="177" t="s">
        <v>241</v>
      </c>
      <c r="E50" s="24"/>
      <c r="F50" s="24">
        <v>4500</v>
      </c>
      <c r="G50" s="22"/>
    </row>
    <row r="51" spans="1:9" ht="24.95" customHeight="1">
      <c r="A51" s="309">
        <v>4223</v>
      </c>
      <c r="B51" s="310"/>
      <c r="C51" s="311"/>
      <c r="D51" s="180" t="s">
        <v>126</v>
      </c>
      <c r="E51" s="24"/>
      <c r="F51" s="24">
        <v>7499.95</v>
      </c>
      <c r="G51" s="22"/>
    </row>
    <row r="52" spans="1:9" ht="24.95" customHeight="1">
      <c r="A52" s="309">
        <v>4241</v>
      </c>
      <c r="B52" s="310"/>
      <c r="C52" s="311"/>
      <c r="D52" s="177" t="s">
        <v>131</v>
      </c>
      <c r="E52" s="24"/>
      <c r="F52" s="24">
        <v>0</v>
      </c>
      <c r="G52" s="22"/>
    </row>
    <row r="53" spans="1:9" ht="24.95" customHeight="1">
      <c r="A53" s="294" t="s">
        <v>169</v>
      </c>
      <c r="B53" s="295"/>
      <c r="C53" s="296"/>
      <c r="D53" s="19" t="s">
        <v>170</v>
      </c>
      <c r="E53" s="20">
        <f>E55</f>
        <v>21000</v>
      </c>
      <c r="F53" s="20">
        <f t="shared" ref="F53" si="5">F55</f>
        <v>20999.79</v>
      </c>
      <c r="G53" s="20">
        <f>(F53/E53)*100</f>
        <v>99.999000000000009</v>
      </c>
    </row>
    <row r="54" spans="1:9" s="3" customFormat="1" ht="24.95" customHeight="1">
      <c r="A54" s="297" t="s">
        <v>163</v>
      </c>
      <c r="B54" s="298"/>
      <c r="C54" s="299"/>
      <c r="D54" s="21" t="s">
        <v>59</v>
      </c>
      <c r="E54" s="22">
        <f>E55</f>
        <v>21000</v>
      </c>
      <c r="F54" s="22">
        <f>F55</f>
        <v>20999.79</v>
      </c>
      <c r="G54" s="22">
        <f>(F54/E54)*100</f>
        <v>99.999000000000009</v>
      </c>
      <c r="I54" s="37"/>
    </row>
    <row r="55" spans="1:9" ht="24.95" customHeight="1">
      <c r="A55" s="300">
        <v>4</v>
      </c>
      <c r="B55" s="301"/>
      <c r="C55" s="302"/>
      <c r="D55" s="23" t="s">
        <v>120</v>
      </c>
      <c r="E55" s="24">
        <f>E56</f>
        <v>21000</v>
      </c>
      <c r="F55" s="24">
        <f t="shared" ref="F55" si="6">F56</f>
        <v>20999.79</v>
      </c>
      <c r="G55" s="24"/>
    </row>
    <row r="56" spans="1:9" ht="24.95" customHeight="1">
      <c r="A56" s="303">
        <v>45</v>
      </c>
      <c r="B56" s="304"/>
      <c r="C56" s="305"/>
      <c r="D56" s="32" t="s">
        <v>132</v>
      </c>
      <c r="E56" s="26">
        <v>21000</v>
      </c>
      <c r="F56" s="26">
        <f>F57+F59</f>
        <v>20999.79</v>
      </c>
      <c r="G56" s="27">
        <f>(F56/E56)*100</f>
        <v>99.999000000000009</v>
      </c>
    </row>
    <row r="57" spans="1:9" ht="24.95" customHeight="1">
      <c r="A57" s="306">
        <v>451</v>
      </c>
      <c r="B57" s="307"/>
      <c r="C57" s="308"/>
      <c r="D57" s="175" t="s">
        <v>133</v>
      </c>
      <c r="E57" s="29"/>
      <c r="F57" s="29">
        <f>F58</f>
        <v>20999.79</v>
      </c>
      <c r="G57" s="30"/>
    </row>
    <row r="58" spans="1:9" ht="24.95" customHeight="1">
      <c r="A58" s="309">
        <v>4511</v>
      </c>
      <c r="B58" s="310"/>
      <c r="C58" s="311"/>
      <c r="D58" s="175" t="s">
        <v>133</v>
      </c>
      <c r="E58" s="24"/>
      <c r="F58" s="24">
        <v>20999.79</v>
      </c>
      <c r="G58" s="30"/>
    </row>
    <row r="59" spans="1:9" ht="24.95" customHeight="1">
      <c r="A59" s="306">
        <v>452</v>
      </c>
      <c r="B59" s="307"/>
      <c r="C59" s="308"/>
      <c r="D59" s="175" t="s">
        <v>134</v>
      </c>
      <c r="E59" s="24"/>
      <c r="F59" s="29">
        <f>F60</f>
        <v>0</v>
      </c>
      <c r="G59" s="30"/>
    </row>
    <row r="60" spans="1:9" ht="24.95" customHeight="1">
      <c r="A60" s="309">
        <v>4521</v>
      </c>
      <c r="B60" s="310"/>
      <c r="C60" s="311"/>
      <c r="D60" s="175" t="s">
        <v>134</v>
      </c>
      <c r="E60" s="24"/>
      <c r="F60" s="24">
        <v>0</v>
      </c>
      <c r="G60" s="30"/>
    </row>
    <row r="61" spans="1:9" ht="24.95" customHeight="1">
      <c r="A61" s="312" t="s">
        <v>229</v>
      </c>
      <c r="B61" s="313"/>
      <c r="C61" s="314"/>
      <c r="D61" s="194" t="s">
        <v>230</v>
      </c>
      <c r="E61" s="199">
        <f>E62</f>
        <v>64425</v>
      </c>
      <c r="F61" s="192"/>
      <c r="G61" s="193"/>
    </row>
    <row r="62" spans="1:9" ht="24.95" customHeight="1">
      <c r="A62" s="315" t="s">
        <v>163</v>
      </c>
      <c r="B62" s="316"/>
      <c r="C62" s="317"/>
      <c r="D62" s="195" t="s">
        <v>59</v>
      </c>
      <c r="E62" s="198">
        <f>E63</f>
        <v>64425</v>
      </c>
      <c r="F62" s="24"/>
      <c r="G62" s="30"/>
    </row>
    <row r="63" spans="1:9" ht="24.95" customHeight="1">
      <c r="A63" s="187">
        <v>3</v>
      </c>
      <c r="B63" s="196"/>
      <c r="C63" s="197"/>
      <c r="D63" s="191" t="s">
        <v>73</v>
      </c>
      <c r="E63" s="24">
        <f>E64</f>
        <v>64425</v>
      </c>
      <c r="F63" s="24"/>
      <c r="G63" s="30"/>
    </row>
    <row r="64" spans="1:9" ht="24.95" customHeight="1">
      <c r="A64" s="300">
        <v>32</v>
      </c>
      <c r="B64" s="301"/>
      <c r="C64" s="302"/>
      <c r="D64" s="191" t="s">
        <v>80</v>
      </c>
      <c r="E64" s="24">
        <v>64425</v>
      </c>
      <c r="F64" s="24"/>
      <c r="G64" s="30"/>
    </row>
    <row r="65" spans="1:9" ht="32.450000000000003" customHeight="1">
      <c r="A65" s="294" t="s">
        <v>171</v>
      </c>
      <c r="B65" s="295"/>
      <c r="C65" s="296"/>
      <c r="D65" s="19" t="s">
        <v>172</v>
      </c>
      <c r="E65" s="20">
        <f>E66+E69+E72+E89+E99+E118+E79</f>
        <v>1914903.79</v>
      </c>
      <c r="F65" s="20">
        <f>F66+F69+F72+F89+F99+F118+F79+F74</f>
        <v>2270263.96</v>
      </c>
      <c r="G65" s="20">
        <f>(F65/E65)*100</f>
        <v>118.55759917839003</v>
      </c>
    </row>
    <row r="66" spans="1:9" s="3" customFormat="1" ht="24.95" customHeight="1">
      <c r="A66" s="297" t="s">
        <v>173</v>
      </c>
      <c r="B66" s="298"/>
      <c r="C66" s="299"/>
      <c r="D66" s="21" t="s">
        <v>68</v>
      </c>
      <c r="E66" s="22">
        <f>E67</f>
        <v>0</v>
      </c>
      <c r="F66" s="22">
        <f t="shared" ref="F66:F67" si="7">F67</f>
        <v>0</v>
      </c>
      <c r="G66" s="22">
        <v>0</v>
      </c>
      <c r="I66" s="37"/>
    </row>
    <row r="67" spans="1:9" ht="24.95" customHeight="1">
      <c r="A67" s="300">
        <v>3</v>
      </c>
      <c r="B67" s="301"/>
      <c r="C67" s="302"/>
      <c r="D67" s="23" t="s">
        <v>73</v>
      </c>
      <c r="E67" s="24">
        <f>E68</f>
        <v>0</v>
      </c>
      <c r="F67" s="24">
        <f t="shared" si="7"/>
        <v>0</v>
      </c>
      <c r="G67" s="24"/>
    </row>
    <row r="68" spans="1:9" ht="24.95" customHeight="1">
      <c r="A68" s="303">
        <v>31</v>
      </c>
      <c r="B68" s="304"/>
      <c r="C68" s="305"/>
      <c r="D68" s="25" t="s">
        <v>174</v>
      </c>
      <c r="E68" s="26">
        <v>0</v>
      </c>
      <c r="F68" s="26">
        <v>0</v>
      </c>
      <c r="G68" s="27">
        <v>0</v>
      </c>
    </row>
    <row r="69" spans="1:9" s="3" customFormat="1" ht="24.95" customHeight="1">
      <c r="A69" s="297" t="s">
        <v>175</v>
      </c>
      <c r="B69" s="298"/>
      <c r="C69" s="299"/>
      <c r="D69" s="21" t="s">
        <v>176</v>
      </c>
      <c r="E69" s="22">
        <f>E70</f>
        <v>0</v>
      </c>
      <c r="F69" s="22">
        <f t="shared" ref="F69:F70" si="8">F70</f>
        <v>0</v>
      </c>
      <c r="G69" s="22">
        <v>0</v>
      </c>
      <c r="I69" s="37"/>
    </row>
    <row r="70" spans="1:9" ht="24.95" customHeight="1">
      <c r="A70" s="300">
        <v>3</v>
      </c>
      <c r="B70" s="301"/>
      <c r="C70" s="302"/>
      <c r="D70" s="23" t="s">
        <v>73</v>
      </c>
      <c r="E70" s="24">
        <f>E71</f>
        <v>0</v>
      </c>
      <c r="F70" s="24">
        <f t="shared" si="8"/>
        <v>0</v>
      </c>
      <c r="G70" s="24"/>
    </row>
    <row r="71" spans="1:9" ht="24.95" customHeight="1">
      <c r="A71" s="303">
        <v>31</v>
      </c>
      <c r="B71" s="304"/>
      <c r="C71" s="305"/>
      <c r="D71" s="25" t="s">
        <v>177</v>
      </c>
      <c r="E71" s="26">
        <v>0</v>
      </c>
      <c r="F71" s="26">
        <v>0</v>
      </c>
      <c r="G71" s="27">
        <v>0</v>
      </c>
    </row>
    <row r="72" spans="1:9" s="3" customFormat="1" ht="24.95" customHeight="1">
      <c r="A72" s="297" t="s">
        <v>178</v>
      </c>
      <c r="B72" s="298"/>
      <c r="C72" s="299"/>
      <c r="D72" s="21" t="s">
        <v>179</v>
      </c>
      <c r="E72" s="22">
        <f>E73</f>
        <v>0</v>
      </c>
      <c r="F72" s="22">
        <f>F73</f>
        <v>0</v>
      </c>
      <c r="G72" s="22">
        <v>0</v>
      </c>
      <c r="I72" s="37"/>
    </row>
    <row r="73" spans="1:9" ht="24.95" customHeight="1">
      <c r="A73" s="300">
        <v>3</v>
      </c>
      <c r="B73" s="301"/>
      <c r="C73" s="302"/>
      <c r="D73" s="23" t="s">
        <v>73</v>
      </c>
      <c r="E73" s="24">
        <f>E74</f>
        <v>0</v>
      </c>
      <c r="F73" s="24">
        <v>0</v>
      </c>
      <c r="G73" s="24"/>
    </row>
    <row r="74" spans="1:9" ht="24.95" customHeight="1">
      <c r="A74" s="303">
        <v>31</v>
      </c>
      <c r="B74" s="304"/>
      <c r="C74" s="305"/>
      <c r="D74" s="25" t="s">
        <v>74</v>
      </c>
      <c r="E74" s="26"/>
      <c r="F74" s="26">
        <f>F75+F77</f>
        <v>14.32</v>
      </c>
      <c r="G74" s="27">
        <v>0</v>
      </c>
    </row>
    <row r="75" spans="1:9" ht="24.95" customHeight="1">
      <c r="A75" s="306">
        <v>311</v>
      </c>
      <c r="B75" s="307"/>
      <c r="C75" s="308"/>
      <c r="D75" s="175" t="s">
        <v>75</v>
      </c>
      <c r="E75" s="29"/>
      <c r="F75" s="29">
        <f>F76</f>
        <v>12.3</v>
      </c>
      <c r="G75" s="30"/>
    </row>
    <row r="76" spans="1:9" ht="24.95" customHeight="1">
      <c r="A76" s="309">
        <v>3111</v>
      </c>
      <c r="B76" s="310"/>
      <c r="C76" s="311"/>
      <c r="D76" s="175" t="s">
        <v>76</v>
      </c>
      <c r="E76" s="24"/>
      <c r="F76" s="24">
        <v>12.3</v>
      </c>
      <c r="G76" s="30"/>
    </row>
    <row r="77" spans="1:9" ht="24.95" customHeight="1">
      <c r="A77" s="306">
        <v>313</v>
      </c>
      <c r="B77" s="307"/>
      <c r="C77" s="308"/>
      <c r="D77" s="175" t="s">
        <v>78</v>
      </c>
      <c r="E77" s="29"/>
      <c r="F77" s="29">
        <f>F78</f>
        <v>2.02</v>
      </c>
      <c r="G77" s="30"/>
    </row>
    <row r="78" spans="1:9" ht="24.95" customHeight="1">
      <c r="A78" s="309">
        <v>3132</v>
      </c>
      <c r="B78" s="310"/>
      <c r="C78" s="311"/>
      <c r="D78" s="175" t="s">
        <v>79</v>
      </c>
      <c r="E78" s="24"/>
      <c r="F78" s="24">
        <v>2.02</v>
      </c>
      <c r="G78" s="30"/>
    </row>
    <row r="79" spans="1:9" ht="24.95" customHeight="1">
      <c r="A79" s="297" t="s">
        <v>231</v>
      </c>
      <c r="B79" s="298"/>
      <c r="C79" s="299"/>
      <c r="D79" s="21"/>
      <c r="E79" s="38">
        <f>E80</f>
        <v>0</v>
      </c>
      <c r="F79" s="38">
        <f>F80</f>
        <v>0</v>
      </c>
      <c r="G79" s="22">
        <v>0</v>
      </c>
    </row>
    <row r="80" spans="1:9" ht="24.95" customHeight="1">
      <c r="A80" s="300">
        <v>3</v>
      </c>
      <c r="B80" s="301"/>
      <c r="C80" s="302"/>
      <c r="D80" s="23" t="s">
        <v>73</v>
      </c>
      <c r="E80" s="24">
        <f>E81+E86</f>
        <v>0</v>
      </c>
      <c r="F80" s="24">
        <f>F81+F86</f>
        <v>0</v>
      </c>
      <c r="G80" s="30"/>
    </row>
    <row r="81" spans="1:9" ht="24.95" customHeight="1">
      <c r="A81" s="303">
        <v>31</v>
      </c>
      <c r="B81" s="304"/>
      <c r="C81" s="305"/>
      <c r="D81" s="25" t="s">
        <v>74</v>
      </c>
      <c r="E81" s="26"/>
      <c r="F81" s="26">
        <f>F82+F84</f>
        <v>0</v>
      </c>
      <c r="G81" s="27">
        <v>0</v>
      </c>
    </row>
    <row r="82" spans="1:9" ht="24.95" customHeight="1">
      <c r="A82" s="306">
        <v>311</v>
      </c>
      <c r="B82" s="307"/>
      <c r="C82" s="308"/>
      <c r="D82" s="175" t="s">
        <v>75</v>
      </c>
      <c r="E82" s="29">
        <f>E83</f>
        <v>0</v>
      </c>
      <c r="F82" s="29">
        <f>F83</f>
        <v>0</v>
      </c>
      <c r="G82" s="30"/>
    </row>
    <row r="83" spans="1:9" ht="24.95" customHeight="1">
      <c r="A83" s="309">
        <v>3111</v>
      </c>
      <c r="B83" s="310"/>
      <c r="C83" s="311"/>
      <c r="D83" s="175" t="s">
        <v>76</v>
      </c>
      <c r="E83" s="24"/>
      <c r="F83" s="24"/>
      <c r="G83" s="30"/>
    </row>
    <row r="84" spans="1:9" ht="24.95" customHeight="1">
      <c r="A84" s="306">
        <v>313</v>
      </c>
      <c r="B84" s="307"/>
      <c r="C84" s="308"/>
      <c r="D84" s="175" t="s">
        <v>78</v>
      </c>
      <c r="E84" s="29">
        <f>E85</f>
        <v>0</v>
      </c>
      <c r="F84" s="29">
        <f>F85</f>
        <v>0</v>
      </c>
      <c r="G84" s="30"/>
    </row>
    <row r="85" spans="1:9" ht="24.95" customHeight="1">
      <c r="A85" s="309">
        <v>3132</v>
      </c>
      <c r="B85" s="310"/>
      <c r="C85" s="311"/>
      <c r="D85" s="175" t="s">
        <v>79</v>
      </c>
      <c r="E85" s="24"/>
      <c r="F85" s="24"/>
      <c r="G85" s="30"/>
    </row>
    <row r="86" spans="1:9" ht="24.95" customHeight="1">
      <c r="A86" s="303">
        <v>32</v>
      </c>
      <c r="B86" s="304"/>
      <c r="C86" s="305"/>
      <c r="D86" s="25" t="s">
        <v>180</v>
      </c>
      <c r="E86" s="26"/>
      <c r="F86" s="26">
        <f>F87</f>
        <v>0</v>
      </c>
      <c r="G86" s="27">
        <v>0</v>
      </c>
    </row>
    <row r="87" spans="1:9" ht="24.95" customHeight="1">
      <c r="A87" s="306">
        <v>321</v>
      </c>
      <c r="B87" s="307"/>
      <c r="C87" s="308"/>
      <c r="D87" s="175" t="s">
        <v>81</v>
      </c>
      <c r="E87" s="29">
        <f>E88</f>
        <v>0</v>
      </c>
      <c r="F87" s="29">
        <f>F88</f>
        <v>0</v>
      </c>
      <c r="G87" s="30"/>
    </row>
    <row r="88" spans="1:9" ht="24.95" customHeight="1">
      <c r="A88" s="309">
        <v>3212</v>
      </c>
      <c r="B88" s="310"/>
      <c r="C88" s="311"/>
      <c r="D88" s="175" t="s">
        <v>83</v>
      </c>
      <c r="E88" s="24"/>
      <c r="F88" s="24"/>
      <c r="G88" s="30"/>
    </row>
    <row r="89" spans="1:9" s="3" customFormat="1" ht="24.95" customHeight="1">
      <c r="A89" s="297" t="s">
        <v>231</v>
      </c>
      <c r="B89" s="298"/>
      <c r="C89" s="299"/>
      <c r="D89" s="21"/>
      <c r="E89" s="22">
        <f>E90</f>
        <v>0</v>
      </c>
      <c r="F89" s="22">
        <f>F90</f>
        <v>0</v>
      </c>
      <c r="G89" s="22">
        <v>0</v>
      </c>
      <c r="I89" s="37"/>
    </row>
    <row r="90" spans="1:9" ht="24.95" customHeight="1">
      <c r="A90" s="300">
        <v>3</v>
      </c>
      <c r="B90" s="301"/>
      <c r="C90" s="302"/>
      <c r="D90" s="23" t="s">
        <v>73</v>
      </c>
      <c r="E90" s="24">
        <v>0</v>
      </c>
      <c r="F90" s="24">
        <f>F91+F96</f>
        <v>0</v>
      </c>
      <c r="G90" s="24"/>
    </row>
    <row r="91" spans="1:9" ht="24.95" customHeight="1">
      <c r="A91" s="303">
        <v>31</v>
      </c>
      <c r="B91" s="304"/>
      <c r="C91" s="305"/>
      <c r="D91" s="25" t="s">
        <v>74</v>
      </c>
      <c r="E91" s="26">
        <v>0</v>
      </c>
      <c r="F91" s="26">
        <f>F92+F94</f>
        <v>0</v>
      </c>
      <c r="G91" s="27">
        <v>0</v>
      </c>
    </row>
    <row r="92" spans="1:9" ht="24.95" customHeight="1">
      <c r="A92" s="306">
        <v>311</v>
      </c>
      <c r="B92" s="307"/>
      <c r="C92" s="308"/>
      <c r="D92" s="175" t="s">
        <v>75</v>
      </c>
      <c r="E92" s="29"/>
      <c r="F92" s="29">
        <f>F93</f>
        <v>0</v>
      </c>
      <c r="G92" s="30"/>
    </row>
    <row r="93" spans="1:9" ht="24.95" customHeight="1">
      <c r="A93" s="309">
        <v>3111</v>
      </c>
      <c r="B93" s="310"/>
      <c r="C93" s="311"/>
      <c r="D93" s="175" t="s">
        <v>76</v>
      </c>
      <c r="E93" s="24"/>
      <c r="F93" s="24">
        <v>0</v>
      </c>
      <c r="G93" s="30"/>
    </row>
    <row r="94" spans="1:9" ht="24.95" customHeight="1">
      <c r="A94" s="306">
        <v>313</v>
      </c>
      <c r="B94" s="307"/>
      <c r="C94" s="308"/>
      <c r="D94" s="175" t="s">
        <v>78</v>
      </c>
      <c r="E94" s="29">
        <f>E95</f>
        <v>0</v>
      </c>
      <c r="F94" s="29">
        <f>F95</f>
        <v>0</v>
      </c>
      <c r="G94" s="30"/>
    </row>
    <row r="95" spans="1:9" ht="24.95" customHeight="1">
      <c r="A95" s="309">
        <v>3132</v>
      </c>
      <c r="B95" s="310"/>
      <c r="C95" s="311"/>
      <c r="D95" s="175" t="s">
        <v>79</v>
      </c>
      <c r="E95" s="24"/>
      <c r="F95" s="24">
        <v>0</v>
      </c>
      <c r="G95" s="30"/>
    </row>
    <row r="96" spans="1:9" ht="24.95" customHeight="1">
      <c r="A96" s="303">
        <v>32</v>
      </c>
      <c r="B96" s="304"/>
      <c r="C96" s="305"/>
      <c r="D96" s="25" t="s">
        <v>180</v>
      </c>
      <c r="E96" s="26">
        <v>0</v>
      </c>
      <c r="F96" s="26">
        <f>F97</f>
        <v>0</v>
      </c>
      <c r="G96" s="27">
        <v>0</v>
      </c>
    </row>
    <row r="97" spans="1:9" ht="24.95" customHeight="1">
      <c r="A97" s="306">
        <v>321</v>
      </c>
      <c r="B97" s="307"/>
      <c r="C97" s="308"/>
      <c r="D97" s="175" t="s">
        <v>81</v>
      </c>
      <c r="E97" s="29"/>
      <c r="F97" s="29">
        <f>F98</f>
        <v>0</v>
      </c>
      <c r="G97" s="30"/>
    </row>
    <row r="98" spans="1:9" ht="24.95" customHeight="1">
      <c r="A98" s="309">
        <v>3212</v>
      </c>
      <c r="B98" s="310"/>
      <c r="C98" s="311"/>
      <c r="D98" s="175" t="s">
        <v>83</v>
      </c>
      <c r="E98" s="24"/>
      <c r="F98" s="24">
        <v>0</v>
      </c>
      <c r="G98" s="30"/>
    </row>
    <row r="99" spans="1:9" s="3" customFormat="1" ht="24.95" customHeight="1">
      <c r="A99" s="297" t="s">
        <v>181</v>
      </c>
      <c r="B99" s="298"/>
      <c r="C99" s="299"/>
      <c r="D99" s="21" t="s">
        <v>182</v>
      </c>
      <c r="E99" s="22">
        <f>E100</f>
        <v>1914903.79</v>
      </c>
      <c r="F99" s="22">
        <f>F100</f>
        <v>2269860.1</v>
      </c>
      <c r="G99" s="22">
        <f>(F99/E99)*100</f>
        <v>118.53650882376708</v>
      </c>
      <c r="I99" s="37"/>
    </row>
    <row r="100" spans="1:9" ht="24.95" customHeight="1">
      <c r="A100" s="300">
        <v>3</v>
      </c>
      <c r="B100" s="301"/>
      <c r="C100" s="302"/>
      <c r="D100" s="23" t="s">
        <v>73</v>
      </c>
      <c r="E100" s="24">
        <f>E101+E111</f>
        <v>1914903.79</v>
      </c>
      <c r="F100" s="24">
        <f>F101+F111</f>
        <v>2269860.1</v>
      </c>
      <c r="G100" s="24"/>
    </row>
    <row r="101" spans="1:9" ht="24.95" customHeight="1">
      <c r="A101" s="303">
        <v>31</v>
      </c>
      <c r="B101" s="304"/>
      <c r="C101" s="305"/>
      <c r="D101" s="25" t="s">
        <v>74</v>
      </c>
      <c r="E101" s="26">
        <v>1914903.79</v>
      </c>
      <c r="F101" s="26">
        <f>F103+F105+F107+F109</f>
        <v>2212055.29</v>
      </c>
      <c r="G101" s="27">
        <f>(F101/E101)*100</f>
        <v>115.5178292273368</v>
      </c>
    </row>
    <row r="102" spans="1:9" ht="24.95" customHeight="1">
      <c r="A102" s="39"/>
      <c r="B102" s="40"/>
      <c r="C102" s="41"/>
      <c r="D102" s="42" t="s">
        <v>183</v>
      </c>
      <c r="E102" s="43">
        <v>0</v>
      </c>
      <c r="F102" s="43">
        <v>0</v>
      </c>
      <c r="G102" s="44"/>
    </row>
    <row r="103" spans="1:9" ht="24.95" customHeight="1">
      <c r="A103" s="306">
        <v>311</v>
      </c>
      <c r="B103" s="307"/>
      <c r="C103" s="308"/>
      <c r="D103" s="175" t="s">
        <v>75</v>
      </c>
      <c r="E103" s="45"/>
      <c r="F103" s="45">
        <f>F104</f>
        <v>1830957.28</v>
      </c>
      <c r="G103" s="44"/>
    </row>
    <row r="104" spans="1:9" ht="24.95" customHeight="1">
      <c r="A104" s="309">
        <v>3111</v>
      </c>
      <c r="B104" s="310"/>
      <c r="C104" s="311"/>
      <c r="D104" s="175" t="s">
        <v>76</v>
      </c>
      <c r="E104" s="43"/>
      <c r="F104" s="43">
        <v>1830957.28</v>
      </c>
      <c r="G104" s="44"/>
    </row>
    <row r="105" spans="1:9" ht="24.95" customHeight="1">
      <c r="A105" s="306">
        <v>312</v>
      </c>
      <c r="B105" s="307"/>
      <c r="C105" s="308"/>
      <c r="D105" s="175" t="s">
        <v>77</v>
      </c>
      <c r="E105" s="45"/>
      <c r="F105" s="45">
        <f>F106</f>
        <v>78990.11</v>
      </c>
      <c r="G105" s="44"/>
    </row>
    <row r="106" spans="1:9" ht="24.95" customHeight="1">
      <c r="A106" s="309">
        <v>3121</v>
      </c>
      <c r="B106" s="310"/>
      <c r="C106" s="311"/>
      <c r="D106" s="175" t="s">
        <v>77</v>
      </c>
      <c r="E106" s="43"/>
      <c r="F106" s="43">
        <v>78990.11</v>
      </c>
      <c r="G106" s="44"/>
    </row>
    <row r="107" spans="1:9" ht="24.95" customHeight="1">
      <c r="A107" s="306">
        <v>313</v>
      </c>
      <c r="B107" s="307"/>
      <c r="C107" s="308"/>
      <c r="D107" s="175" t="s">
        <v>78</v>
      </c>
      <c r="E107" s="45"/>
      <c r="F107" s="45">
        <f>F108</f>
        <v>302107.90000000002</v>
      </c>
      <c r="G107" s="44"/>
    </row>
    <row r="108" spans="1:9" ht="24.95" customHeight="1">
      <c r="A108" s="309">
        <v>3132</v>
      </c>
      <c r="B108" s="310"/>
      <c r="C108" s="311"/>
      <c r="D108" s="175" t="s">
        <v>79</v>
      </c>
      <c r="E108" s="43"/>
      <c r="F108" s="43">
        <v>302107.90000000002</v>
      </c>
      <c r="G108" s="44"/>
    </row>
    <row r="109" spans="1:9" ht="24.95" customHeight="1">
      <c r="A109" s="39"/>
      <c r="B109" s="40"/>
      <c r="C109" s="41"/>
      <c r="D109" s="42" t="s">
        <v>184</v>
      </c>
      <c r="E109" s="43">
        <v>0</v>
      </c>
      <c r="F109" s="45">
        <f>F110</f>
        <v>0</v>
      </c>
      <c r="G109" s="44"/>
    </row>
    <row r="110" spans="1:9" ht="24.95" customHeight="1">
      <c r="A110" s="309">
        <v>3121</v>
      </c>
      <c r="B110" s="310"/>
      <c r="C110" s="311"/>
      <c r="D110" s="175" t="s">
        <v>77</v>
      </c>
      <c r="E110" s="43"/>
      <c r="F110" s="43"/>
      <c r="G110" s="44"/>
    </row>
    <row r="111" spans="1:9" ht="24.95" customHeight="1">
      <c r="A111" s="303">
        <v>32</v>
      </c>
      <c r="B111" s="304"/>
      <c r="C111" s="305"/>
      <c r="D111" s="25" t="s">
        <v>80</v>
      </c>
      <c r="E111" s="26">
        <v>0</v>
      </c>
      <c r="F111" s="26">
        <f>F113+F115+F117</f>
        <v>57804.81</v>
      </c>
      <c r="G111" s="27">
        <v>0</v>
      </c>
    </row>
    <row r="112" spans="1:9" ht="24.95" customHeight="1">
      <c r="A112" s="39"/>
      <c r="B112" s="40"/>
      <c r="C112" s="41"/>
      <c r="D112" s="42" t="s">
        <v>185</v>
      </c>
      <c r="E112" s="43">
        <v>0</v>
      </c>
      <c r="F112" s="43">
        <v>0</v>
      </c>
      <c r="G112" s="44"/>
    </row>
    <row r="113" spans="1:9" ht="24.95" customHeight="1">
      <c r="A113" s="309">
        <v>3212</v>
      </c>
      <c r="B113" s="310"/>
      <c r="C113" s="311"/>
      <c r="D113" s="175" t="s">
        <v>83</v>
      </c>
      <c r="E113" s="43"/>
      <c r="F113" s="43">
        <v>43267.56</v>
      </c>
      <c r="G113" s="44"/>
    </row>
    <row r="114" spans="1:9" ht="24.95" customHeight="1">
      <c r="A114" s="39"/>
      <c r="B114" s="40"/>
      <c r="C114" s="41"/>
      <c r="D114" s="42" t="s">
        <v>186</v>
      </c>
      <c r="E114" s="43">
        <v>0</v>
      </c>
      <c r="F114" s="43">
        <v>0</v>
      </c>
      <c r="G114" s="44"/>
    </row>
    <row r="115" spans="1:9" ht="24.95" customHeight="1">
      <c r="A115" s="309">
        <v>3295</v>
      </c>
      <c r="B115" s="310"/>
      <c r="C115" s="311"/>
      <c r="D115" s="177" t="s">
        <v>108</v>
      </c>
      <c r="E115" s="43"/>
      <c r="F115" s="43">
        <v>6324</v>
      </c>
      <c r="G115" s="44"/>
    </row>
    <row r="116" spans="1:9" ht="24.95" customHeight="1">
      <c r="A116" s="39"/>
      <c r="B116" s="40"/>
      <c r="C116" s="41"/>
      <c r="D116" s="42" t="s">
        <v>187</v>
      </c>
      <c r="E116" s="43">
        <v>0</v>
      </c>
      <c r="F116" s="43">
        <v>0</v>
      </c>
      <c r="G116" s="44"/>
    </row>
    <row r="117" spans="1:9" ht="24.95" customHeight="1">
      <c r="A117" s="309">
        <v>3296</v>
      </c>
      <c r="B117" s="310"/>
      <c r="C117" s="311"/>
      <c r="D117" s="213" t="s">
        <v>249</v>
      </c>
      <c r="E117" s="43"/>
      <c r="F117" s="43">
        <v>8213.25</v>
      </c>
      <c r="G117" s="44"/>
    </row>
    <row r="118" spans="1:9" s="3" customFormat="1" ht="24.95" customHeight="1">
      <c r="A118" s="297" t="s">
        <v>188</v>
      </c>
      <c r="B118" s="298"/>
      <c r="C118" s="299"/>
      <c r="D118" s="21" t="s">
        <v>54</v>
      </c>
      <c r="E118" s="22">
        <f>E119</f>
        <v>0</v>
      </c>
      <c r="F118" s="22">
        <f t="shared" ref="F118:F119" si="9">F119</f>
        <v>389.54</v>
      </c>
      <c r="G118" s="22">
        <v>0</v>
      </c>
      <c r="I118" s="37"/>
    </row>
    <row r="119" spans="1:9" s="219" customFormat="1" ht="24.95" customHeight="1">
      <c r="A119" s="318">
        <v>31</v>
      </c>
      <c r="B119" s="319"/>
      <c r="C119" s="320"/>
      <c r="D119" s="215" t="s">
        <v>73</v>
      </c>
      <c r="E119" s="218">
        <f>E120</f>
        <v>0</v>
      </c>
      <c r="F119" s="218">
        <f t="shared" si="9"/>
        <v>389.54</v>
      </c>
      <c r="G119" s="218"/>
      <c r="I119" s="220"/>
    </row>
    <row r="120" spans="1:9" s="5" customFormat="1" ht="24.95" customHeight="1">
      <c r="A120" s="309">
        <v>3121</v>
      </c>
      <c r="B120" s="310"/>
      <c r="C120" s="311"/>
      <c r="D120" s="231" t="s">
        <v>77</v>
      </c>
      <c r="E120" s="24"/>
      <c r="F120" s="24">
        <v>389.54</v>
      </c>
      <c r="G120" s="22">
        <v>0</v>
      </c>
      <c r="I120" s="49"/>
    </row>
    <row r="121" spans="1:9" ht="24.95" customHeight="1">
      <c r="A121" s="294" t="s">
        <v>189</v>
      </c>
      <c r="B121" s="295"/>
      <c r="C121" s="296"/>
      <c r="D121" s="19" t="s">
        <v>190</v>
      </c>
      <c r="E121" s="20">
        <f>E122+E132+E152+E179+E216+E239+E252+E264+E205+E195</f>
        <v>249984.28</v>
      </c>
      <c r="F121" s="20">
        <f>F122+F132+F152+F179+F216+F239+F252+F264+F205+F195</f>
        <v>209764.59</v>
      </c>
      <c r="G121" s="20">
        <f>(F121/E121)*100</f>
        <v>83.91111233074335</v>
      </c>
    </row>
    <row r="122" spans="1:9" s="4" customFormat="1" ht="24.95" customHeight="1">
      <c r="A122" s="297" t="s">
        <v>173</v>
      </c>
      <c r="B122" s="298"/>
      <c r="C122" s="299"/>
      <c r="D122" s="21" t="s">
        <v>68</v>
      </c>
      <c r="E122" s="22">
        <f>E123</f>
        <v>3947.32</v>
      </c>
      <c r="F122" s="22">
        <f t="shared" ref="F122" si="10">F123</f>
        <v>1010.96</v>
      </c>
      <c r="G122" s="22">
        <f>(F122/E122)*100</f>
        <v>25.611300831956875</v>
      </c>
      <c r="I122" s="46"/>
    </row>
    <row r="123" spans="1:9" ht="24.95" customHeight="1">
      <c r="A123" s="300">
        <v>3</v>
      </c>
      <c r="B123" s="301"/>
      <c r="C123" s="302"/>
      <c r="D123" s="23" t="s">
        <v>73</v>
      </c>
      <c r="E123" s="24">
        <f>E124+E131</f>
        <v>3947.32</v>
      </c>
      <c r="F123" s="24">
        <f>F124+F131</f>
        <v>1010.96</v>
      </c>
      <c r="G123" s="24"/>
    </row>
    <row r="124" spans="1:9" ht="24.95" customHeight="1">
      <c r="A124" s="303">
        <v>32</v>
      </c>
      <c r="B124" s="304"/>
      <c r="C124" s="305"/>
      <c r="D124" s="25" t="s">
        <v>191</v>
      </c>
      <c r="E124" s="26">
        <v>3947.32</v>
      </c>
      <c r="F124" s="26">
        <f>SUM(F125:F130)</f>
        <v>1010.96</v>
      </c>
      <c r="G124" s="27">
        <f>(F124/E124)*100</f>
        <v>25.611300831956875</v>
      </c>
    </row>
    <row r="125" spans="1:9" ht="24.95" customHeight="1">
      <c r="A125" s="309">
        <v>3221</v>
      </c>
      <c r="B125" s="310"/>
      <c r="C125" s="311"/>
      <c r="D125" s="175" t="s">
        <v>87</v>
      </c>
      <c r="E125" s="24"/>
      <c r="F125" s="24">
        <v>0.01</v>
      </c>
      <c r="G125" s="22"/>
    </row>
    <row r="126" spans="1:9" ht="24.95" customHeight="1">
      <c r="A126" s="309">
        <v>3231</v>
      </c>
      <c r="B126" s="310"/>
      <c r="C126" s="311"/>
      <c r="D126" s="175" t="s">
        <v>94</v>
      </c>
      <c r="E126" s="24"/>
      <c r="F126" s="24">
        <v>250</v>
      </c>
      <c r="G126" s="22"/>
    </row>
    <row r="127" spans="1:9" ht="24.95" customHeight="1">
      <c r="A127" s="309">
        <v>3234</v>
      </c>
      <c r="B127" s="310"/>
      <c r="C127" s="311"/>
      <c r="D127" s="175" t="s">
        <v>97</v>
      </c>
      <c r="E127" s="24"/>
      <c r="F127" s="24">
        <v>0</v>
      </c>
      <c r="G127" s="22"/>
    </row>
    <row r="128" spans="1:9" ht="24.95" customHeight="1">
      <c r="A128" s="309">
        <v>3238</v>
      </c>
      <c r="B128" s="310"/>
      <c r="C128" s="311"/>
      <c r="D128" s="175" t="s">
        <v>100</v>
      </c>
      <c r="E128" s="24"/>
      <c r="F128" s="24">
        <v>600</v>
      </c>
      <c r="G128" s="22"/>
    </row>
    <row r="129" spans="1:9" ht="24.95" customHeight="1">
      <c r="A129" s="309">
        <v>3293</v>
      </c>
      <c r="B129" s="310"/>
      <c r="C129" s="311"/>
      <c r="D129" s="175" t="s">
        <v>106</v>
      </c>
      <c r="E129" s="24"/>
      <c r="F129" s="24">
        <v>0</v>
      </c>
      <c r="G129" s="22"/>
    </row>
    <row r="130" spans="1:9" ht="24.95" customHeight="1">
      <c r="A130" s="309">
        <v>3295</v>
      </c>
      <c r="B130" s="310"/>
      <c r="C130" s="311"/>
      <c r="D130" s="213" t="s">
        <v>108</v>
      </c>
      <c r="E130" s="24"/>
      <c r="F130" s="24">
        <v>160.94999999999999</v>
      </c>
      <c r="G130" s="22"/>
    </row>
    <row r="131" spans="1:9" ht="36.75" customHeight="1">
      <c r="A131" s="303">
        <v>37</v>
      </c>
      <c r="B131" s="304"/>
      <c r="C131" s="305"/>
      <c r="D131" s="182" t="s">
        <v>192</v>
      </c>
      <c r="E131" s="26">
        <v>0</v>
      </c>
      <c r="F131" s="26"/>
      <c r="G131" s="27">
        <v>0</v>
      </c>
    </row>
    <row r="132" spans="1:9" s="4" customFormat="1" ht="24.95" customHeight="1">
      <c r="A132" s="297" t="s">
        <v>175</v>
      </c>
      <c r="B132" s="298"/>
      <c r="C132" s="299"/>
      <c r="D132" s="21" t="s">
        <v>176</v>
      </c>
      <c r="E132" s="22">
        <f>E133</f>
        <v>3000</v>
      </c>
      <c r="F132" s="22">
        <f>F133+F151</f>
        <v>736.82999999999993</v>
      </c>
      <c r="G132" s="22">
        <f>(F132/E132)*100</f>
        <v>24.560999999999996</v>
      </c>
      <c r="I132" s="46"/>
    </row>
    <row r="133" spans="1:9" ht="24.95" customHeight="1">
      <c r="A133" s="303">
        <v>32</v>
      </c>
      <c r="B133" s="304"/>
      <c r="C133" s="305"/>
      <c r="D133" s="25" t="s">
        <v>80</v>
      </c>
      <c r="E133" s="26">
        <v>3000</v>
      </c>
      <c r="F133" s="26">
        <f>F134+F136+F139+F143+F145</f>
        <v>736.82999999999993</v>
      </c>
      <c r="G133" s="27">
        <f>(F133/E133)*100</f>
        <v>24.560999999999996</v>
      </c>
    </row>
    <row r="134" spans="1:9" ht="24.95" customHeight="1">
      <c r="A134" s="306">
        <v>321</v>
      </c>
      <c r="B134" s="307"/>
      <c r="C134" s="308"/>
      <c r="D134" s="175" t="s">
        <v>81</v>
      </c>
      <c r="E134" s="29"/>
      <c r="F134" s="29">
        <f>F135</f>
        <v>0</v>
      </c>
      <c r="G134" s="22"/>
    </row>
    <row r="135" spans="1:9" ht="24.95" customHeight="1">
      <c r="A135" s="309">
        <v>3211</v>
      </c>
      <c r="B135" s="310"/>
      <c r="C135" s="311"/>
      <c r="D135" s="175" t="s">
        <v>82</v>
      </c>
      <c r="E135" s="24"/>
      <c r="F135" s="24">
        <v>0</v>
      </c>
      <c r="G135" s="22"/>
    </row>
    <row r="136" spans="1:9" ht="24.95" customHeight="1">
      <c r="A136" s="306">
        <v>322</v>
      </c>
      <c r="B136" s="307"/>
      <c r="C136" s="308"/>
      <c r="D136" s="175" t="s">
        <v>86</v>
      </c>
      <c r="E136" s="29"/>
      <c r="F136" s="29">
        <f>F137+F138</f>
        <v>406.5</v>
      </c>
      <c r="G136" s="22"/>
    </row>
    <row r="137" spans="1:9" ht="24.95" customHeight="1">
      <c r="A137" s="309">
        <v>3221</v>
      </c>
      <c r="B137" s="310"/>
      <c r="C137" s="311"/>
      <c r="D137" s="175" t="s">
        <v>87</v>
      </c>
      <c r="E137" s="29"/>
      <c r="F137" s="24">
        <v>406.5</v>
      </c>
      <c r="G137" s="22"/>
    </row>
    <row r="138" spans="1:9" ht="24.95" customHeight="1">
      <c r="A138" s="309">
        <v>3225</v>
      </c>
      <c r="B138" s="310"/>
      <c r="C138" s="311"/>
      <c r="D138" s="175" t="s">
        <v>91</v>
      </c>
      <c r="E138" s="24"/>
      <c r="F138" s="24">
        <v>0</v>
      </c>
      <c r="G138" s="22"/>
    </row>
    <row r="139" spans="1:9" ht="24.95" customHeight="1">
      <c r="A139" s="306">
        <v>323</v>
      </c>
      <c r="B139" s="307"/>
      <c r="C139" s="308"/>
      <c r="D139" s="175" t="s">
        <v>93</v>
      </c>
      <c r="E139" s="29"/>
      <c r="F139" s="29">
        <f>F142+F140+F141</f>
        <v>330.33</v>
      </c>
      <c r="G139" s="22"/>
    </row>
    <row r="140" spans="1:9" ht="24.95" customHeight="1">
      <c r="A140" s="309">
        <v>3236</v>
      </c>
      <c r="B140" s="310"/>
      <c r="C140" s="311"/>
      <c r="D140" s="213" t="s">
        <v>98</v>
      </c>
      <c r="E140" s="29"/>
      <c r="F140" s="24">
        <v>330.33</v>
      </c>
      <c r="G140" s="22"/>
    </row>
    <row r="141" spans="1:9" ht="24.95" customHeight="1">
      <c r="A141" s="309">
        <v>3238</v>
      </c>
      <c r="B141" s="310"/>
      <c r="C141" s="311"/>
      <c r="D141" s="175" t="s">
        <v>100</v>
      </c>
      <c r="E141" s="29"/>
      <c r="F141" s="24">
        <v>0</v>
      </c>
      <c r="G141" s="22"/>
    </row>
    <row r="142" spans="1:9" ht="24.95" customHeight="1">
      <c r="A142" s="309">
        <v>3239</v>
      </c>
      <c r="B142" s="310"/>
      <c r="C142" s="311"/>
      <c r="D142" s="175" t="s">
        <v>101</v>
      </c>
      <c r="E142" s="24"/>
      <c r="F142" s="24">
        <v>0</v>
      </c>
      <c r="G142" s="22"/>
    </row>
    <row r="143" spans="1:9" ht="24.95" customHeight="1">
      <c r="A143" s="306">
        <v>324</v>
      </c>
      <c r="B143" s="307"/>
      <c r="C143" s="308"/>
      <c r="D143" s="175" t="s">
        <v>102</v>
      </c>
      <c r="E143" s="29"/>
      <c r="F143" s="29">
        <f>F144</f>
        <v>0</v>
      </c>
      <c r="G143" s="22"/>
    </row>
    <row r="144" spans="1:9" ht="24.95" customHeight="1">
      <c r="A144" s="309">
        <v>3241</v>
      </c>
      <c r="B144" s="310"/>
      <c r="C144" s="311"/>
      <c r="D144" s="175" t="s">
        <v>102</v>
      </c>
      <c r="E144" s="24"/>
      <c r="F144" s="24">
        <v>0</v>
      </c>
      <c r="G144" s="22"/>
    </row>
    <row r="145" spans="1:9" ht="24.95" customHeight="1">
      <c r="A145" s="306">
        <v>329</v>
      </c>
      <c r="B145" s="307"/>
      <c r="C145" s="308"/>
      <c r="D145" s="175" t="s">
        <v>103</v>
      </c>
      <c r="E145" s="29"/>
      <c r="F145" s="29">
        <f>SUM(F146:F150)</f>
        <v>0</v>
      </c>
      <c r="G145" s="22"/>
    </row>
    <row r="146" spans="1:9" ht="24.95" customHeight="1">
      <c r="A146" s="309">
        <v>3292</v>
      </c>
      <c r="B146" s="310"/>
      <c r="C146" s="311"/>
      <c r="D146" s="175" t="s">
        <v>105</v>
      </c>
      <c r="E146" s="24"/>
      <c r="F146" s="24">
        <v>0</v>
      </c>
      <c r="G146" s="22"/>
    </row>
    <row r="147" spans="1:9" ht="24.95" customHeight="1">
      <c r="A147" s="309">
        <v>3293</v>
      </c>
      <c r="B147" s="310"/>
      <c r="C147" s="311"/>
      <c r="D147" s="175" t="s">
        <v>106</v>
      </c>
      <c r="E147" s="24"/>
      <c r="F147" s="24">
        <v>0</v>
      </c>
      <c r="G147" s="22"/>
    </row>
    <row r="148" spans="1:9" ht="24.95" customHeight="1">
      <c r="A148" s="309">
        <v>3294</v>
      </c>
      <c r="B148" s="310"/>
      <c r="C148" s="311"/>
      <c r="D148" s="175" t="s">
        <v>107</v>
      </c>
      <c r="E148" s="24"/>
      <c r="F148" s="24">
        <v>0</v>
      </c>
      <c r="G148" s="22"/>
    </row>
    <row r="149" spans="1:9" ht="24.95" customHeight="1">
      <c r="A149" s="309">
        <v>3295</v>
      </c>
      <c r="B149" s="310"/>
      <c r="C149" s="311"/>
      <c r="D149" s="175" t="s">
        <v>108</v>
      </c>
      <c r="E149" s="24"/>
      <c r="F149" s="24">
        <v>0</v>
      </c>
      <c r="G149" s="22"/>
    </row>
    <row r="150" spans="1:9" ht="24.95" customHeight="1">
      <c r="A150" s="309">
        <v>3299</v>
      </c>
      <c r="B150" s="310"/>
      <c r="C150" s="311"/>
      <c r="D150" s="175" t="s">
        <v>103</v>
      </c>
      <c r="E150" s="24"/>
      <c r="F150" s="24">
        <v>0</v>
      </c>
      <c r="G150" s="22"/>
    </row>
    <row r="151" spans="1:9" ht="24.95" customHeight="1">
      <c r="A151" s="306">
        <v>37</v>
      </c>
      <c r="B151" s="307"/>
      <c r="C151" s="308"/>
      <c r="D151" s="183" t="s">
        <v>114</v>
      </c>
      <c r="E151" s="24"/>
      <c r="F151" s="29">
        <v>0</v>
      </c>
      <c r="G151" s="22"/>
    </row>
    <row r="152" spans="1:9" s="4" customFormat="1" ht="24.95" customHeight="1">
      <c r="A152" s="297" t="s">
        <v>178</v>
      </c>
      <c r="B152" s="298"/>
      <c r="C152" s="299"/>
      <c r="D152" s="21" t="s">
        <v>193</v>
      </c>
      <c r="E152" s="22">
        <f>E153</f>
        <v>44838.2</v>
      </c>
      <c r="F152" s="22">
        <f>F153</f>
        <v>44147.82</v>
      </c>
      <c r="G152" s="22">
        <f>(F152/E152)*100</f>
        <v>98.460286095338361</v>
      </c>
      <c r="I152" s="46"/>
    </row>
    <row r="153" spans="1:9" ht="24.95" customHeight="1">
      <c r="A153" s="300">
        <v>3</v>
      </c>
      <c r="B153" s="301"/>
      <c r="C153" s="302"/>
      <c r="D153" s="23" t="s">
        <v>73</v>
      </c>
      <c r="E153" s="24">
        <f>E154+E177</f>
        <v>44838.2</v>
      </c>
      <c r="F153" s="24">
        <f>F154+F177</f>
        <v>44147.82</v>
      </c>
      <c r="G153" s="24"/>
    </row>
    <row r="154" spans="1:9" ht="24.95" customHeight="1">
      <c r="A154" s="303">
        <v>32</v>
      </c>
      <c r="B154" s="304"/>
      <c r="C154" s="305"/>
      <c r="D154" s="25" t="s">
        <v>80</v>
      </c>
      <c r="E154" s="26">
        <v>44838.2</v>
      </c>
      <c r="F154" s="26">
        <f>F155+F157+F164+F173</f>
        <v>44147.82</v>
      </c>
      <c r="G154" s="27">
        <f>(F154/E154)*100</f>
        <v>98.460286095338361</v>
      </c>
    </row>
    <row r="155" spans="1:9" ht="24.95" customHeight="1">
      <c r="A155" s="306">
        <v>321</v>
      </c>
      <c r="B155" s="307"/>
      <c r="C155" s="308"/>
      <c r="D155" s="175" t="s">
        <v>81</v>
      </c>
      <c r="E155" s="29"/>
      <c r="F155" s="29">
        <f>F156</f>
        <v>60</v>
      </c>
      <c r="G155" s="22"/>
    </row>
    <row r="156" spans="1:9" ht="24.95" customHeight="1">
      <c r="A156" s="309">
        <v>3214</v>
      </c>
      <c r="B156" s="310"/>
      <c r="C156" s="311"/>
      <c r="D156" s="213" t="s">
        <v>248</v>
      </c>
      <c r="E156" s="24"/>
      <c r="F156" s="24">
        <v>60</v>
      </c>
      <c r="G156" s="22"/>
    </row>
    <row r="157" spans="1:9" ht="24.95" customHeight="1">
      <c r="A157" s="306">
        <v>322</v>
      </c>
      <c r="B157" s="307"/>
      <c r="C157" s="308"/>
      <c r="D157" s="175" t="s">
        <v>86</v>
      </c>
      <c r="E157" s="29"/>
      <c r="F157" s="29">
        <f>SUM(F158:F163)</f>
        <v>35010.51</v>
      </c>
      <c r="G157" s="22"/>
    </row>
    <row r="158" spans="1:9" ht="24.95" customHeight="1">
      <c r="A158" s="309">
        <v>3221</v>
      </c>
      <c r="B158" s="310"/>
      <c r="C158" s="311"/>
      <c r="D158" s="175" t="s">
        <v>87</v>
      </c>
      <c r="E158" s="24"/>
      <c r="F158" s="24">
        <v>2398.79</v>
      </c>
      <c r="G158" s="22"/>
    </row>
    <row r="159" spans="1:9" ht="24.95" customHeight="1">
      <c r="A159" s="309">
        <v>3222</v>
      </c>
      <c r="B159" s="310"/>
      <c r="C159" s="311"/>
      <c r="D159" s="175" t="s">
        <v>88</v>
      </c>
      <c r="E159" s="24"/>
      <c r="F159" s="24">
        <v>31416.13</v>
      </c>
      <c r="G159" s="22"/>
    </row>
    <row r="160" spans="1:9" ht="24.95" customHeight="1">
      <c r="A160" s="309">
        <v>3223</v>
      </c>
      <c r="B160" s="310"/>
      <c r="C160" s="311"/>
      <c r="D160" s="175" t="s">
        <v>89</v>
      </c>
      <c r="E160" s="24"/>
      <c r="F160" s="24">
        <v>496.8</v>
      </c>
      <c r="G160" s="22"/>
    </row>
    <row r="161" spans="1:7" ht="24.95" customHeight="1">
      <c r="A161" s="309">
        <v>3224</v>
      </c>
      <c r="B161" s="310"/>
      <c r="C161" s="311"/>
      <c r="D161" s="175" t="s">
        <v>164</v>
      </c>
      <c r="E161" s="24"/>
      <c r="F161" s="24">
        <v>0</v>
      </c>
      <c r="G161" s="22"/>
    </row>
    <row r="162" spans="1:7" ht="24.95" customHeight="1">
      <c r="A162" s="309">
        <v>3225</v>
      </c>
      <c r="B162" s="310"/>
      <c r="C162" s="311"/>
      <c r="D162" s="175" t="s">
        <v>91</v>
      </c>
      <c r="E162" s="24"/>
      <c r="F162" s="24">
        <v>298.79000000000002</v>
      </c>
      <c r="G162" s="22"/>
    </row>
    <row r="163" spans="1:7" ht="24.95" customHeight="1">
      <c r="A163" s="309">
        <v>3227</v>
      </c>
      <c r="B163" s="310"/>
      <c r="C163" s="311"/>
      <c r="D163" s="175" t="s">
        <v>194</v>
      </c>
      <c r="E163" s="24"/>
      <c r="F163" s="24">
        <v>400</v>
      </c>
      <c r="G163" s="22"/>
    </row>
    <row r="164" spans="1:7" ht="24.95" customHeight="1">
      <c r="A164" s="306">
        <v>323</v>
      </c>
      <c r="B164" s="307"/>
      <c r="C164" s="308"/>
      <c r="D164" s="175" t="s">
        <v>93</v>
      </c>
      <c r="E164" s="29"/>
      <c r="F164" s="29">
        <f>SUM(F165:F172)</f>
        <v>3590.7</v>
      </c>
      <c r="G164" s="22"/>
    </row>
    <row r="165" spans="1:7" ht="24.95" customHeight="1">
      <c r="A165" s="309">
        <v>3231</v>
      </c>
      <c r="B165" s="310"/>
      <c r="C165" s="311"/>
      <c r="D165" s="175" t="s">
        <v>94</v>
      </c>
      <c r="E165" s="29"/>
      <c r="F165" s="24">
        <v>0</v>
      </c>
      <c r="G165" s="22"/>
    </row>
    <row r="166" spans="1:7" ht="24.95" customHeight="1">
      <c r="A166" s="309">
        <v>3232</v>
      </c>
      <c r="B166" s="310"/>
      <c r="C166" s="311"/>
      <c r="D166" s="175" t="s">
        <v>95</v>
      </c>
      <c r="E166" s="24"/>
      <c r="F166" s="24">
        <v>710.6</v>
      </c>
      <c r="G166" s="22"/>
    </row>
    <row r="167" spans="1:7" ht="24.95" customHeight="1">
      <c r="A167" s="309">
        <v>3233</v>
      </c>
      <c r="B167" s="310"/>
      <c r="C167" s="311"/>
      <c r="D167" s="175" t="s">
        <v>96</v>
      </c>
      <c r="E167" s="24"/>
      <c r="F167" s="24">
        <v>248.85</v>
      </c>
      <c r="G167" s="22"/>
    </row>
    <row r="168" spans="1:7" ht="24.95" customHeight="1">
      <c r="A168" s="309">
        <v>3234</v>
      </c>
      <c r="B168" s="310"/>
      <c r="C168" s="311"/>
      <c r="D168" s="175" t="s">
        <v>97</v>
      </c>
      <c r="E168" s="24"/>
      <c r="F168" s="24">
        <v>0</v>
      </c>
      <c r="G168" s="22"/>
    </row>
    <row r="169" spans="1:7" ht="24.95" customHeight="1">
      <c r="A169" s="309">
        <v>3236</v>
      </c>
      <c r="B169" s="310"/>
      <c r="C169" s="311"/>
      <c r="D169" s="177" t="s">
        <v>98</v>
      </c>
      <c r="E169" s="24"/>
      <c r="F169" s="24">
        <v>708.85</v>
      </c>
      <c r="G169" s="22"/>
    </row>
    <row r="170" spans="1:7" ht="24.95" customHeight="1">
      <c r="A170" s="309">
        <v>3237</v>
      </c>
      <c r="B170" s="310"/>
      <c r="C170" s="311"/>
      <c r="D170" s="175" t="s">
        <v>99</v>
      </c>
      <c r="E170" s="24"/>
      <c r="F170" s="24">
        <v>728.66</v>
      </c>
      <c r="G170" s="22"/>
    </row>
    <row r="171" spans="1:7" ht="24.95" customHeight="1">
      <c r="A171" s="309">
        <v>3238</v>
      </c>
      <c r="B171" s="310"/>
      <c r="C171" s="311"/>
      <c r="D171" s="177" t="s">
        <v>100</v>
      </c>
      <c r="E171" s="24"/>
      <c r="F171" s="24">
        <v>0</v>
      </c>
      <c r="G171" s="22"/>
    </row>
    <row r="172" spans="1:7" ht="24.95" customHeight="1">
      <c r="A172" s="309">
        <v>3239</v>
      </c>
      <c r="B172" s="310"/>
      <c r="C172" s="311"/>
      <c r="D172" s="175" t="s">
        <v>101</v>
      </c>
      <c r="E172" s="24"/>
      <c r="F172" s="24">
        <v>1193.74</v>
      </c>
      <c r="G172" s="22"/>
    </row>
    <row r="173" spans="1:7" ht="24.95" customHeight="1">
      <c r="A173" s="306">
        <v>329</v>
      </c>
      <c r="B173" s="307"/>
      <c r="C173" s="308"/>
      <c r="D173" s="175" t="s">
        <v>103</v>
      </c>
      <c r="E173" s="29"/>
      <c r="F173" s="29">
        <f>F174+F175+F176</f>
        <v>5486.6100000000006</v>
      </c>
      <c r="G173" s="22"/>
    </row>
    <row r="174" spans="1:7" ht="24.95" customHeight="1">
      <c r="A174" s="309">
        <v>3293</v>
      </c>
      <c r="B174" s="310"/>
      <c r="C174" s="311"/>
      <c r="D174" s="175" t="s">
        <v>106</v>
      </c>
      <c r="E174" s="24"/>
      <c r="F174" s="24">
        <v>2030.3</v>
      </c>
      <c r="G174" s="22"/>
    </row>
    <row r="175" spans="1:7" ht="24.95" customHeight="1">
      <c r="A175" s="309">
        <v>3294</v>
      </c>
      <c r="B175" s="310"/>
      <c r="C175" s="311"/>
      <c r="D175" s="175" t="s">
        <v>107</v>
      </c>
      <c r="E175" s="24"/>
      <c r="F175" s="24">
        <v>25</v>
      </c>
      <c r="G175" s="22"/>
    </row>
    <row r="176" spans="1:7" ht="24.95" customHeight="1">
      <c r="A176" s="309">
        <v>3299</v>
      </c>
      <c r="B176" s="310"/>
      <c r="C176" s="311"/>
      <c r="D176" s="175" t="s">
        <v>103</v>
      </c>
      <c r="E176" s="24"/>
      <c r="F176" s="24">
        <v>3431.31</v>
      </c>
      <c r="G176" s="22"/>
    </row>
    <row r="177" spans="1:9" ht="24.95" customHeight="1">
      <c r="A177" s="303">
        <v>37</v>
      </c>
      <c r="B177" s="304"/>
      <c r="C177" s="305"/>
      <c r="D177" s="182" t="s">
        <v>114</v>
      </c>
      <c r="E177" s="26">
        <v>0</v>
      </c>
      <c r="F177" s="26">
        <f>F178</f>
        <v>0</v>
      </c>
      <c r="G177" s="27">
        <v>0</v>
      </c>
    </row>
    <row r="178" spans="1:9" ht="24.95" customHeight="1">
      <c r="A178" s="309">
        <v>3722</v>
      </c>
      <c r="B178" s="310"/>
      <c r="C178" s="311"/>
      <c r="D178" s="175" t="s">
        <v>117</v>
      </c>
      <c r="E178" s="24"/>
      <c r="F178" s="24"/>
      <c r="G178" s="22"/>
    </row>
    <row r="179" spans="1:9" s="4" customFormat="1" ht="24.95" customHeight="1">
      <c r="A179" s="297" t="s">
        <v>195</v>
      </c>
      <c r="B179" s="298"/>
      <c r="C179" s="299"/>
      <c r="D179" s="21" t="s">
        <v>196</v>
      </c>
      <c r="E179" s="22">
        <f>E180</f>
        <v>10000</v>
      </c>
      <c r="F179" s="22">
        <f t="shared" ref="F179" si="11">F180</f>
        <v>13201.77</v>
      </c>
      <c r="G179" s="22">
        <f>(F179/E179)*100</f>
        <v>132.01769999999999</v>
      </c>
      <c r="I179" s="46"/>
    </row>
    <row r="180" spans="1:9" ht="24.95" customHeight="1">
      <c r="A180" s="303">
        <v>32</v>
      </c>
      <c r="B180" s="304"/>
      <c r="C180" s="305"/>
      <c r="D180" s="25" t="s">
        <v>80</v>
      </c>
      <c r="E180" s="26">
        <v>10000</v>
      </c>
      <c r="F180" s="26">
        <f>F181+F183+F188+F193</f>
        <v>13201.77</v>
      </c>
      <c r="G180" s="27">
        <f>(F180/E180)*100</f>
        <v>132.01769999999999</v>
      </c>
    </row>
    <row r="181" spans="1:9" s="5" customFormat="1" ht="24.95" customHeight="1">
      <c r="A181" s="306">
        <v>321</v>
      </c>
      <c r="B181" s="307"/>
      <c r="C181" s="321"/>
      <c r="D181" s="184" t="s">
        <v>81</v>
      </c>
      <c r="E181" s="24"/>
      <c r="F181" s="29">
        <f>F182</f>
        <v>330</v>
      </c>
      <c r="G181" s="22"/>
      <c r="I181" s="49"/>
    </row>
    <row r="182" spans="1:9" s="5" customFormat="1" ht="24.95" customHeight="1">
      <c r="A182" s="309">
        <v>3214</v>
      </c>
      <c r="B182" s="310"/>
      <c r="C182" s="322"/>
      <c r="D182" s="184" t="s">
        <v>85</v>
      </c>
      <c r="E182" s="24"/>
      <c r="F182" s="24">
        <v>330</v>
      </c>
      <c r="G182" s="22"/>
      <c r="I182" s="49"/>
    </row>
    <row r="183" spans="1:9" ht="24.95" customHeight="1">
      <c r="A183" s="306">
        <v>322</v>
      </c>
      <c r="B183" s="307"/>
      <c r="C183" s="308"/>
      <c r="D183" s="175" t="s">
        <v>86</v>
      </c>
      <c r="E183" s="29"/>
      <c r="F183" s="29">
        <f>F184+F185+F186+F187</f>
        <v>1856.88</v>
      </c>
      <c r="G183" s="22"/>
    </row>
    <row r="184" spans="1:9" ht="24.95" customHeight="1">
      <c r="A184" s="309">
        <v>3221</v>
      </c>
      <c r="B184" s="310"/>
      <c r="C184" s="311"/>
      <c r="D184" s="175" t="s">
        <v>87</v>
      </c>
      <c r="E184" s="29"/>
      <c r="F184" s="24">
        <v>182.5</v>
      </c>
      <c r="G184" s="22"/>
    </row>
    <row r="185" spans="1:9" ht="24.95" customHeight="1">
      <c r="A185" s="309">
        <v>3223</v>
      </c>
      <c r="B185" s="310"/>
      <c r="C185" s="311"/>
      <c r="D185" s="175" t="s">
        <v>89</v>
      </c>
      <c r="E185" s="29"/>
      <c r="F185" s="24">
        <v>0</v>
      </c>
      <c r="G185" s="22"/>
    </row>
    <row r="186" spans="1:9" ht="24.95" customHeight="1">
      <c r="A186" s="309">
        <v>3224</v>
      </c>
      <c r="B186" s="310"/>
      <c r="C186" s="311"/>
      <c r="D186" s="175" t="s">
        <v>164</v>
      </c>
      <c r="E186" s="29"/>
      <c r="F186" s="24">
        <v>1674.38</v>
      </c>
      <c r="G186" s="22"/>
    </row>
    <row r="187" spans="1:9" ht="24.95" customHeight="1">
      <c r="A187" s="309">
        <v>3225</v>
      </c>
      <c r="B187" s="310"/>
      <c r="C187" s="311"/>
      <c r="D187" s="175" t="s">
        <v>91</v>
      </c>
      <c r="E187" s="24"/>
      <c r="F187" s="24">
        <v>0</v>
      </c>
      <c r="G187" s="22"/>
    </row>
    <row r="188" spans="1:9" ht="24.95" customHeight="1">
      <c r="A188" s="306">
        <v>323</v>
      </c>
      <c r="B188" s="307"/>
      <c r="C188" s="308"/>
      <c r="D188" s="175" t="s">
        <v>93</v>
      </c>
      <c r="E188" s="29"/>
      <c r="F188" s="29">
        <f>F190+F191+F192+F189</f>
        <v>11014.89</v>
      </c>
      <c r="G188" s="22"/>
    </row>
    <row r="189" spans="1:9" ht="24.95" customHeight="1">
      <c r="A189" s="323">
        <v>3232</v>
      </c>
      <c r="B189" s="324"/>
      <c r="C189" s="325"/>
      <c r="D189" s="213" t="s">
        <v>95</v>
      </c>
      <c r="E189" s="29"/>
      <c r="F189" s="232">
        <v>9320.2199999999993</v>
      </c>
      <c r="G189" s="22"/>
    </row>
    <row r="190" spans="1:9" ht="24.95" customHeight="1">
      <c r="A190" s="309">
        <v>3236</v>
      </c>
      <c r="B190" s="310"/>
      <c r="C190" s="311"/>
      <c r="D190" s="175" t="s">
        <v>98</v>
      </c>
      <c r="E190" s="29"/>
      <c r="F190" s="24">
        <v>887.17</v>
      </c>
      <c r="G190" s="22"/>
    </row>
    <row r="191" spans="1:9" ht="24.95" customHeight="1">
      <c r="A191" s="309">
        <v>3238</v>
      </c>
      <c r="B191" s="310"/>
      <c r="C191" s="311"/>
      <c r="D191" s="175" t="s">
        <v>100</v>
      </c>
      <c r="E191" s="24"/>
      <c r="F191" s="24">
        <v>520</v>
      </c>
      <c r="G191" s="22"/>
    </row>
    <row r="192" spans="1:9" ht="24.95" customHeight="1">
      <c r="A192" s="309">
        <v>3239</v>
      </c>
      <c r="B192" s="310"/>
      <c r="C192" s="311"/>
      <c r="D192" s="175" t="s">
        <v>101</v>
      </c>
      <c r="E192" s="24"/>
      <c r="F192" s="24">
        <v>287.5</v>
      </c>
      <c r="G192" s="22"/>
    </row>
    <row r="193" spans="1:7" ht="24.95" customHeight="1">
      <c r="A193" s="306">
        <v>329</v>
      </c>
      <c r="B193" s="307"/>
      <c r="C193" s="308"/>
      <c r="D193" s="183" t="s">
        <v>103</v>
      </c>
      <c r="E193" s="24"/>
      <c r="F193" s="29">
        <f>F194</f>
        <v>0</v>
      </c>
      <c r="G193" s="22"/>
    </row>
    <row r="194" spans="1:7" ht="24.95" customHeight="1">
      <c r="A194" s="309">
        <v>3299</v>
      </c>
      <c r="B194" s="310"/>
      <c r="C194" s="311"/>
      <c r="D194" s="183" t="s">
        <v>103</v>
      </c>
      <c r="E194" s="24"/>
      <c r="F194" s="24">
        <v>0</v>
      </c>
      <c r="G194" s="22"/>
    </row>
    <row r="195" spans="1:7" ht="24.95" customHeight="1">
      <c r="A195" s="297" t="s">
        <v>197</v>
      </c>
      <c r="B195" s="298"/>
      <c r="C195" s="299"/>
      <c r="D195" s="21" t="s">
        <v>198</v>
      </c>
      <c r="E195" s="47">
        <f>E196</f>
        <v>0</v>
      </c>
      <c r="F195" s="48">
        <f>F196</f>
        <v>3013.56</v>
      </c>
      <c r="G195" s="22">
        <v>0</v>
      </c>
    </row>
    <row r="196" spans="1:7" ht="24.95" customHeight="1">
      <c r="A196" s="303">
        <v>32</v>
      </c>
      <c r="B196" s="304"/>
      <c r="C196" s="305"/>
      <c r="D196" s="25" t="s">
        <v>80</v>
      </c>
      <c r="E196" s="26">
        <v>0</v>
      </c>
      <c r="F196" s="26">
        <f>F197+F200+F203</f>
        <v>3013.56</v>
      </c>
      <c r="G196" s="27">
        <v>0</v>
      </c>
    </row>
    <row r="197" spans="1:7" ht="24.95" customHeight="1">
      <c r="A197" s="306">
        <v>322</v>
      </c>
      <c r="B197" s="307"/>
      <c r="C197" s="308"/>
      <c r="D197" s="175" t="s">
        <v>86</v>
      </c>
      <c r="E197" s="29"/>
      <c r="F197" s="29">
        <f>F198+F199</f>
        <v>270.52</v>
      </c>
      <c r="G197" s="22"/>
    </row>
    <row r="198" spans="1:7" ht="24.95" customHeight="1">
      <c r="A198" s="309">
        <v>3221</v>
      </c>
      <c r="B198" s="310"/>
      <c r="C198" s="311"/>
      <c r="D198" s="175" t="s">
        <v>87</v>
      </c>
      <c r="E198" s="24"/>
      <c r="F198" s="24">
        <v>270.52</v>
      </c>
      <c r="G198" s="22"/>
    </row>
    <row r="199" spans="1:7" ht="24.95" customHeight="1">
      <c r="A199" s="309">
        <v>3225</v>
      </c>
      <c r="B199" s="310"/>
      <c r="C199" s="311"/>
      <c r="D199" s="175" t="s">
        <v>91</v>
      </c>
      <c r="E199" s="24"/>
      <c r="F199" s="24">
        <v>0</v>
      </c>
      <c r="G199" s="22"/>
    </row>
    <row r="200" spans="1:7" ht="24.95" customHeight="1">
      <c r="A200" s="306">
        <v>323</v>
      </c>
      <c r="B200" s="307"/>
      <c r="C200" s="308"/>
      <c r="D200" s="175" t="s">
        <v>93</v>
      </c>
      <c r="E200" s="29"/>
      <c r="F200" s="29">
        <f>F201+F202</f>
        <v>0</v>
      </c>
      <c r="G200" s="22"/>
    </row>
    <row r="201" spans="1:7" ht="24.95" customHeight="1">
      <c r="A201" s="309">
        <v>3233</v>
      </c>
      <c r="B201" s="310"/>
      <c r="C201" s="311"/>
      <c r="D201" s="175" t="s">
        <v>96</v>
      </c>
      <c r="E201" s="24"/>
      <c r="F201" s="24">
        <v>0</v>
      </c>
      <c r="G201" s="22"/>
    </row>
    <row r="202" spans="1:7" ht="24.95" customHeight="1">
      <c r="A202" s="309">
        <v>3239</v>
      </c>
      <c r="B202" s="310"/>
      <c r="C202" s="311"/>
      <c r="D202" s="175" t="s">
        <v>101</v>
      </c>
      <c r="E202" s="24"/>
      <c r="F202" s="24">
        <v>0</v>
      </c>
      <c r="G202" s="22"/>
    </row>
    <row r="203" spans="1:7" ht="24.95" customHeight="1">
      <c r="A203" s="306">
        <v>329</v>
      </c>
      <c r="B203" s="307"/>
      <c r="C203" s="308"/>
      <c r="D203" s="175" t="s">
        <v>103</v>
      </c>
      <c r="E203" s="24"/>
      <c r="F203" s="29">
        <f>F204</f>
        <v>2743.04</v>
      </c>
      <c r="G203" s="22"/>
    </row>
    <row r="204" spans="1:7" ht="24.95" customHeight="1">
      <c r="A204" s="309">
        <v>3299</v>
      </c>
      <c r="B204" s="310"/>
      <c r="C204" s="311"/>
      <c r="D204" s="175" t="s">
        <v>103</v>
      </c>
      <c r="E204" s="24"/>
      <c r="F204" s="24">
        <v>2743.04</v>
      </c>
      <c r="G204" s="22"/>
    </row>
    <row r="205" spans="1:7" ht="24.95" customHeight="1">
      <c r="A205" s="297" t="s">
        <v>199</v>
      </c>
      <c r="B205" s="298"/>
      <c r="C205" s="299"/>
      <c r="D205" s="21" t="s">
        <v>200</v>
      </c>
      <c r="E205" s="48">
        <f>E206</f>
        <v>0</v>
      </c>
      <c r="F205" s="48">
        <f>F206</f>
        <v>0</v>
      </c>
      <c r="G205" s="22">
        <v>0</v>
      </c>
    </row>
    <row r="206" spans="1:7" ht="24.95" customHeight="1">
      <c r="A206" s="300">
        <v>3</v>
      </c>
      <c r="B206" s="301"/>
      <c r="C206" s="302"/>
      <c r="D206" s="23" t="s">
        <v>73</v>
      </c>
      <c r="E206" s="24">
        <f>E207</f>
        <v>0</v>
      </c>
      <c r="F206" s="24">
        <f>F207</f>
        <v>0</v>
      </c>
      <c r="G206" s="22"/>
    </row>
    <row r="207" spans="1:7" ht="24.95" customHeight="1">
      <c r="A207" s="303">
        <v>32</v>
      </c>
      <c r="B207" s="304"/>
      <c r="C207" s="305"/>
      <c r="D207" s="25" t="s">
        <v>80</v>
      </c>
      <c r="E207" s="26">
        <v>0</v>
      </c>
      <c r="F207" s="26">
        <f>F208+F211+F213</f>
        <v>0</v>
      </c>
      <c r="G207" s="27">
        <v>0</v>
      </c>
    </row>
    <row r="208" spans="1:7" ht="24.95" customHeight="1">
      <c r="A208" s="306">
        <v>321</v>
      </c>
      <c r="B208" s="307"/>
      <c r="C208" s="308"/>
      <c r="D208" s="175" t="s">
        <v>81</v>
      </c>
      <c r="E208" s="29"/>
      <c r="F208" s="29">
        <f>F209+F210</f>
        <v>0</v>
      </c>
      <c r="G208" s="22"/>
    </row>
    <row r="209" spans="1:9" ht="24.95" customHeight="1">
      <c r="A209" s="309">
        <v>3211</v>
      </c>
      <c r="B209" s="310"/>
      <c r="C209" s="311"/>
      <c r="D209" s="175" t="s">
        <v>82</v>
      </c>
      <c r="E209" s="24"/>
      <c r="F209" s="24">
        <v>0</v>
      </c>
      <c r="G209" s="22"/>
    </row>
    <row r="210" spans="1:9" ht="24.95" customHeight="1">
      <c r="A210" s="309">
        <v>3213</v>
      </c>
      <c r="B210" s="310"/>
      <c r="C210" s="311"/>
      <c r="D210" s="175" t="s">
        <v>84</v>
      </c>
      <c r="E210" s="50"/>
      <c r="F210" s="50">
        <v>0</v>
      </c>
      <c r="G210" s="51"/>
    </row>
    <row r="211" spans="1:9" ht="24.95" customHeight="1">
      <c r="A211" s="306">
        <v>323</v>
      </c>
      <c r="B211" s="307"/>
      <c r="C211" s="308"/>
      <c r="D211" s="175" t="s">
        <v>93</v>
      </c>
      <c r="E211" s="50"/>
      <c r="F211" s="52">
        <f>F212</f>
        <v>0</v>
      </c>
      <c r="G211" s="51"/>
    </row>
    <row r="212" spans="1:9" ht="24.95" customHeight="1">
      <c r="A212" s="309">
        <v>3237</v>
      </c>
      <c r="B212" s="310"/>
      <c r="C212" s="311"/>
      <c r="D212" s="175" t="s">
        <v>99</v>
      </c>
      <c r="E212" s="50"/>
      <c r="F212" s="50">
        <v>0</v>
      </c>
      <c r="G212" s="51"/>
    </row>
    <row r="213" spans="1:9" ht="24.95" customHeight="1">
      <c r="A213" s="306">
        <v>329</v>
      </c>
      <c r="B213" s="307"/>
      <c r="C213" s="308"/>
      <c r="D213" s="175" t="s">
        <v>103</v>
      </c>
      <c r="E213" s="29"/>
      <c r="F213" s="29">
        <f>F214+F215</f>
        <v>0</v>
      </c>
      <c r="G213" s="22"/>
    </row>
    <row r="214" spans="1:9" ht="24.95" customHeight="1">
      <c r="A214" s="309">
        <v>3293</v>
      </c>
      <c r="B214" s="310"/>
      <c r="C214" s="311"/>
      <c r="D214" s="175" t="s">
        <v>106</v>
      </c>
      <c r="E214" s="29"/>
      <c r="F214" s="24">
        <v>0</v>
      </c>
      <c r="G214" s="22"/>
    </row>
    <row r="215" spans="1:9" ht="24.95" customHeight="1">
      <c r="A215" s="309">
        <v>3299</v>
      </c>
      <c r="B215" s="310"/>
      <c r="C215" s="311"/>
      <c r="D215" s="175" t="s">
        <v>103</v>
      </c>
      <c r="E215" s="29"/>
      <c r="F215" s="24">
        <v>0</v>
      </c>
      <c r="G215" s="22"/>
    </row>
    <row r="216" spans="1:9" s="4" customFormat="1" ht="24.95" customHeight="1">
      <c r="A216" s="297" t="s">
        <v>181</v>
      </c>
      <c r="B216" s="298"/>
      <c r="C216" s="299"/>
      <c r="D216" s="21" t="s">
        <v>31</v>
      </c>
      <c r="E216" s="22">
        <f>E217</f>
        <v>188148.76</v>
      </c>
      <c r="F216" s="22">
        <f>F217</f>
        <v>147253.65</v>
      </c>
      <c r="G216" s="22">
        <f t="shared" ref="G216:G283" si="12">(F216/E216)*100</f>
        <v>78.264480722594172</v>
      </c>
      <c r="I216" s="46"/>
    </row>
    <row r="217" spans="1:9" ht="24.95" customHeight="1">
      <c r="A217" s="300">
        <v>3</v>
      </c>
      <c r="B217" s="301"/>
      <c r="C217" s="302"/>
      <c r="D217" s="23" t="s">
        <v>73</v>
      </c>
      <c r="E217" s="24">
        <f>E218+E233+E237</f>
        <v>188148.76</v>
      </c>
      <c r="F217" s="24">
        <f>F218+F233+F237</f>
        <v>147253.65</v>
      </c>
      <c r="G217" s="22"/>
    </row>
    <row r="218" spans="1:9" ht="24.95" customHeight="1">
      <c r="A218" s="303">
        <v>32</v>
      </c>
      <c r="B218" s="304"/>
      <c r="C218" s="305"/>
      <c r="D218" s="25" t="s">
        <v>80</v>
      </c>
      <c r="E218" s="26">
        <v>154732.48000000001</v>
      </c>
      <c r="F218" s="26">
        <f>F219+F221+F225+F229</f>
        <v>115075.85</v>
      </c>
      <c r="G218" s="27">
        <f t="shared" si="12"/>
        <v>74.370843148122489</v>
      </c>
    </row>
    <row r="219" spans="1:9" ht="24.95" customHeight="1">
      <c r="A219" s="306">
        <v>321</v>
      </c>
      <c r="B219" s="307"/>
      <c r="C219" s="308"/>
      <c r="D219" s="175" t="s">
        <v>81</v>
      </c>
      <c r="E219" s="29"/>
      <c r="F219" s="29">
        <f>F220</f>
        <v>670.94</v>
      </c>
      <c r="G219" s="22"/>
    </row>
    <row r="220" spans="1:9" ht="24.95" customHeight="1">
      <c r="A220" s="309">
        <v>3211</v>
      </c>
      <c r="B220" s="310"/>
      <c r="C220" s="311"/>
      <c r="D220" s="175" t="s">
        <v>82</v>
      </c>
      <c r="E220" s="24"/>
      <c r="F220" s="24">
        <v>670.94</v>
      </c>
      <c r="G220" s="22"/>
    </row>
    <row r="221" spans="1:9" ht="24.95" customHeight="1">
      <c r="A221" s="306">
        <v>322</v>
      </c>
      <c r="B221" s="307"/>
      <c r="C221" s="308"/>
      <c r="D221" s="175" t="s">
        <v>86</v>
      </c>
      <c r="E221" s="29"/>
      <c r="F221" s="29">
        <f>F222+F223</f>
        <v>112465.43</v>
      </c>
      <c r="G221" s="22"/>
    </row>
    <row r="222" spans="1:9" ht="24.95" customHeight="1">
      <c r="A222" s="309">
        <v>3221</v>
      </c>
      <c r="B222" s="310"/>
      <c r="C222" s="311"/>
      <c r="D222" s="175" t="s">
        <v>87</v>
      </c>
      <c r="E222" s="24"/>
      <c r="F222" s="24">
        <v>4906.6499999999996</v>
      </c>
      <c r="G222" s="22"/>
    </row>
    <row r="223" spans="1:9" ht="24.95" customHeight="1">
      <c r="A223" s="309">
        <v>3222</v>
      </c>
      <c r="B223" s="310"/>
      <c r="C223" s="311"/>
      <c r="D223" s="175" t="s">
        <v>88</v>
      </c>
      <c r="E223" s="24"/>
      <c r="F223" s="24">
        <v>107558.78</v>
      </c>
      <c r="G223" s="22"/>
    </row>
    <row r="224" spans="1:9" ht="24.95" customHeight="1">
      <c r="A224" s="309">
        <v>3225</v>
      </c>
      <c r="B224" s="310"/>
      <c r="C224" s="311"/>
      <c r="D224" s="175" t="s">
        <v>91</v>
      </c>
      <c r="E224" s="24"/>
      <c r="F224" s="24">
        <v>0</v>
      </c>
      <c r="G224" s="22"/>
    </row>
    <row r="225" spans="1:9" ht="24.95" customHeight="1">
      <c r="A225" s="306">
        <v>323</v>
      </c>
      <c r="B225" s="307"/>
      <c r="C225" s="308"/>
      <c r="D225" s="175" t="s">
        <v>93</v>
      </c>
      <c r="E225" s="29"/>
      <c r="F225" s="29">
        <f>SUM(F226:F228)</f>
        <v>437.21</v>
      </c>
      <c r="G225" s="22"/>
    </row>
    <row r="226" spans="1:9" ht="24.95" customHeight="1">
      <c r="A226" s="309">
        <v>3231</v>
      </c>
      <c r="B226" s="310"/>
      <c r="C226" s="311"/>
      <c r="D226" s="175" t="s">
        <v>94</v>
      </c>
      <c r="E226" s="29"/>
      <c r="F226" s="24">
        <v>0</v>
      </c>
      <c r="G226" s="22"/>
    </row>
    <row r="227" spans="1:9" ht="24.95" customHeight="1">
      <c r="A227" s="309">
        <v>3237</v>
      </c>
      <c r="B227" s="310"/>
      <c r="C227" s="311"/>
      <c r="D227" s="175" t="s">
        <v>99</v>
      </c>
      <c r="E227" s="29"/>
      <c r="F227" s="24">
        <v>437.21</v>
      </c>
      <c r="G227" s="22"/>
    </row>
    <row r="228" spans="1:9" ht="24.95" customHeight="1">
      <c r="A228" s="309">
        <v>3239</v>
      </c>
      <c r="B228" s="310"/>
      <c r="C228" s="311"/>
      <c r="D228" s="175" t="s">
        <v>101</v>
      </c>
      <c r="E228" s="24"/>
      <c r="F228" s="24">
        <v>0</v>
      </c>
      <c r="G228" s="22"/>
    </row>
    <row r="229" spans="1:9" ht="24.95" customHeight="1">
      <c r="A229" s="306">
        <v>329</v>
      </c>
      <c r="B229" s="307"/>
      <c r="C229" s="308"/>
      <c r="D229" s="175" t="s">
        <v>103</v>
      </c>
      <c r="E229" s="29"/>
      <c r="F229" s="29">
        <f>SUM(F230:F232)</f>
        <v>1502.27</v>
      </c>
      <c r="G229" s="22"/>
    </row>
    <row r="230" spans="1:9" ht="24.95" customHeight="1">
      <c r="A230" s="309">
        <v>3291</v>
      </c>
      <c r="B230" s="310"/>
      <c r="C230" s="311"/>
      <c r="D230" s="175" t="s">
        <v>201</v>
      </c>
      <c r="E230" s="24"/>
      <c r="F230" s="24">
        <v>1080.1600000000001</v>
      </c>
      <c r="G230" s="22"/>
    </row>
    <row r="231" spans="1:9" ht="24.95" customHeight="1">
      <c r="A231" s="309">
        <v>3293</v>
      </c>
      <c r="B231" s="310"/>
      <c r="C231" s="311"/>
      <c r="D231" s="175" t="s">
        <v>106</v>
      </c>
      <c r="E231" s="24"/>
      <c r="F231" s="24">
        <v>422.11</v>
      </c>
      <c r="G231" s="22"/>
    </row>
    <row r="232" spans="1:9" ht="24.95" customHeight="1">
      <c r="A232" s="309">
        <v>3299</v>
      </c>
      <c r="B232" s="310"/>
      <c r="C232" s="311"/>
      <c r="D232" s="175" t="s">
        <v>103</v>
      </c>
      <c r="E232" s="24"/>
      <c r="F232" s="24">
        <v>0</v>
      </c>
      <c r="G232" s="22"/>
    </row>
    <row r="233" spans="1:9" ht="24.95" customHeight="1">
      <c r="A233" s="303">
        <v>37</v>
      </c>
      <c r="B233" s="304"/>
      <c r="C233" s="305"/>
      <c r="D233" s="182" t="s">
        <v>114</v>
      </c>
      <c r="E233" s="26">
        <v>32131.279999999999</v>
      </c>
      <c r="F233" s="26">
        <f>F234</f>
        <v>30917.8</v>
      </c>
      <c r="G233" s="27">
        <f t="shared" si="12"/>
        <v>96.223368630194628</v>
      </c>
    </row>
    <row r="234" spans="1:9" ht="24.95" customHeight="1">
      <c r="A234" s="306">
        <v>372</v>
      </c>
      <c r="B234" s="307"/>
      <c r="C234" s="308"/>
      <c r="D234" s="175" t="s">
        <v>115</v>
      </c>
      <c r="E234" s="29"/>
      <c r="F234" s="29">
        <f>F235+F236</f>
        <v>30917.8</v>
      </c>
      <c r="G234" s="22"/>
    </row>
    <row r="235" spans="1:9" ht="24.95" customHeight="1">
      <c r="A235" s="309">
        <v>3721</v>
      </c>
      <c r="B235" s="310"/>
      <c r="C235" s="311"/>
      <c r="D235" s="175" t="s">
        <v>116</v>
      </c>
      <c r="E235" s="24"/>
      <c r="F235" s="24">
        <v>3561.44</v>
      </c>
      <c r="G235" s="22"/>
    </row>
    <row r="236" spans="1:9" ht="24.95" customHeight="1">
      <c r="A236" s="309">
        <v>3722</v>
      </c>
      <c r="B236" s="310"/>
      <c r="C236" s="311"/>
      <c r="D236" s="175" t="s">
        <v>117</v>
      </c>
      <c r="E236" s="24"/>
      <c r="F236" s="24">
        <v>27356.36</v>
      </c>
      <c r="G236" s="22"/>
    </row>
    <row r="237" spans="1:9" ht="24.95" customHeight="1">
      <c r="A237" s="303">
        <v>38</v>
      </c>
      <c r="B237" s="304"/>
      <c r="C237" s="305"/>
      <c r="D237" s="185" t="s">
        <v>118</v>
      </c>
      <c r="E237" s="26">
        <v>1285</v>
      </c>
      <c r="F237" s="26">
        <f>F238</f>
        <v>1260</v>
      </c>
      <c r="G237" s="27">
        <f t="shared" si="12"/>
        <v>98.054474708171199</v>
      </c>
    </row>
    <row r="238" spans="1:9" ht="24.95" customHeight="1">
      <c r="A238" s="309">
        <v>3812</v>
      </c>
      <c r="B238" s="310"/>
      <c r="C238" s="311"/>
      <c r="D238" s="175" t="s">
        <v>119</v>
      </c>
      <c r="E238" s="24"/>
      <c r="F238" s="24">
        <v>1260</v>
      </c>
      <c r="G238" s="22"/>
    </row>
    <row r="239" spans="1:9" s="4" customFormat="1" ht="24.95" customHeight="1">
      <c r="A239" s="297" t="s">
        <v>202</v>
      </c>
      <c r="B239" s="298"/>
      <c r="C239" s="299"/>
      <c r="D239" s="21" t="s">
        <v>203</v>
      </c>
      <c r="E239" s="22">
        <f>E240</f>
        <v>0</v>
      </c>
      <c r="F239" s="22">
        <f t="shared" ref="F239:F240" si="13">F240</f>
        <v>0</v>
      </c>
      <c r="G239" s="22">
        <v>0</v>
      </c>
      <c r="I239" s="46"/>
    </row>
    <row r="240" spans="1:9" ht="24.95" customHeight="1">
      <c r="A240" s="300">
        <v>3</v>
      </c>
      <c r="B240" s="301"/>
      <c r="C240" s="302"/>
      <c r="D240" s="23" t="s">
        <v>73</v>
      </c>
      <c r="E240" s="24">
        <f>E241</f>
        <v>0</v>
      </c>
      <c r="F240" s="24">
        <f t="shared" si="13"/>
        <v>0</v>
      </c>
      <c r="G240" s="22"/>
    </row>
    <row r="241" spans="1:9" ht="24.95" customHeight="1">
      <c r="A241" s="303">
        <v>32</v>
      </c>
      <c r="B241" s="304"/>
      <c r="C241" s="305"/>
      <c r="D241" s="25" t="s">
        <v>80</v>
      </c>
      <c r="E241" s="26">
        <v>0</v>
      </c>
      <c r="F241" s="26">
        <f>F244+F247+F250+F242</f>
        <v>0</v>
      </c>
      <c r="G241" s="27">
        <v>0</v>
      </c>
    </row>
    <row r="242" spans="1:9" ht="24.95" customHeight="1">
      <c r="A242" s="306">
        <v>321</v>
      </c>
      <c r="B242" s="307"/>
      <c r="C242" s="308"/>
      <c r="D242" s="175" t="s">
        <v>81</v>
      </c>
      <c r="E242" s="29"/>
      <c r="F242" s="29">
        <f>F243</f>
        <v>0</v>
      </c>
      <c r="G242" s="22"/>
    </row>
    <row r="243" spans="1:9" ht="24.95" customHeight="1">
      <c r="A243" s="309">
        <v>3211</v>
      </c>
      <c r="B243" s="310"/>
      <c r="C243" s="311"/>
      <c r="D243" s="175" t="s">
        <v>82</v>
      </c>
      <c r="E243" s="24"/>
      <c r="F243" s="24">
        <v>0</v>
      </c>
      <c r="G243" s="22"/>
    </row>
    <row r="244" spans="1:9" ht="24.95" customHeight="1">
      <c r="A244" s="306">
        <v>322</v>
      </c>
      <c r="B244" s="307"/>
      <c r="C244" s="308"/>
      <c r="D244" s="175" t="s">
        <v>86</v>
      </c>
      <c r="E244" s="29"/>
      <c r="F244" s="29">
        <f>F245+F246</f>
        <v>0</v>
      </c>
      <c r="G244" s="22"/>
    </row>
    <row r="245" spans="1:9" ht="24.95" customHeight="1">
      <c r="A245" s="309">
        <v>3221</v>
      </c>
      <c r="B245" s="310"/>
      <c r="C245" s="311"/>
      <c r="D245" s="175" t="s">
        <v>87</v>
      </c>
      <c r="E245" s="24"/>
      <c r="F245" s="24">
        <v>0</v>
      </c>
      <c r="G245" s="22"/>
    </row>
    <row r="246" spans="1:9" ht="24.95" customHeight="1">
      <c r="A246" s="309">
        <v>3225</v>
      </c>
      <c r="B246" s="310"/>
      <c r="C246" s="311"/>
      <c r="D246" s="175" t="s">
        <v>91</v>
      </c>
      <c r="E246" s="24"/>
      <c r="F246" s="24">
        <v>0</v>
      </c>
      <c r="G246" s="22"/>
    </row>
    <row r="247" spans="1:9" ht="24.95" customHeight="1">
      <c r="A247" s="306">
        <v>323</v>
      </c>
      <c r="B247" s="307"/>
      <c r="C247" s="308"/>
      <c r="D247" s="175" t="s">
        <v>93</v>
      </c>
      <c r="E247" s="29"/>
      <c r="F247" s="29">
        <f>F248+F249</f>
        <v>0</v>
      </c>
      <c r="G247" s="22"/>
    </row>
    <row r="248" spans="1:9" ht="24.95" customHeight="1">
      <c r="A248" s="309">
        <v>3231</v>
      </c>
      <c r="B248" s="310"/>
      <c r="C248" s="311"/>
      <c r="D248" s="175" t="s">
        <v>94</v>
      </c>
      <c r="E248" s="24"/>
      <c r="F248" s="24">
        <v>0</v>
      </c>
      <c r="G248" s="22"/>
    </row>
    <row r="249" spans="1:9" ht="24.95" customHeight="1">
      <c r="A249" s="309">
        <v>3239</v>
      </c>
      <c r="B249" s="310"/>
      <c r="C249" s="311"/>
      <c r="D249" s="175" t="s">
        <v>101</v>
      </c>
      <c r="E249" s="24"/>
      <c r="F249" s="24"/>
      <c r="G249" s="22"/>
    </row>
    <row r="250" spans="1:9" ht="24.95" customHeight="1">
      <c r="A250" s="306">
        <v>329</v>
      </c>
      <c r="B250" s="307"/>
      <c r="C250" s="308"/>
      <c r="D250" s="175" t="s">
        <v>103</v>
      </c>
      <c r="E250" s="29"/>
      <c r="F250" s="29">
        <f>F251</f>
        <v>0</v>
      </c>
      <c r="G250" s="22"/>
    </row>
    <row r="251" spans="1:9" ht="24.95" customHeight="1">
      <c r="A251" s="309">
        <v>3299</v>
      </c>
      <c r="B251" s="310"/>
      <c r="C251" s="311"/>
      <c r="D251" s="175" t="s">
        <v>103</v>
      </c>
      <c r="E251" s="24"/>
      <c r="F251" s="24">
        <v>0</v>
      </c>
      <c r="G251" s="22"/>
    </row>
    <row r="252" spans="1:9" s="4" customFormat="1" ht="24.95" customHeight="1">
      <c r="A252" s="297" t="s">
        <v>188</v>
      </c>
      <c r="B252" s="298"/>
      <c r="C252" s="299"/>
      <c r="D252" s="21" t="s">
        <v>54</v>
      </c>
      <c r="E252" s="22">
        <f>E253</f>
        <v>50</v>
      </c>
      <c r="F252" s="22">
        <f t="shared" ref="F252" si="14">F253</f>
        <v>400</v>
      </c>
      <c r="G252" s="22">
        <f t="shared" si="12"/>
        <v>800</v>
      </c>
      <c r="I252" s="46"/>
    </row>
    <row r="253" spans="1:9" ht="24.95" customHeight="1">
      <c r="A253" s="303">
        <v>32</v>
      </c>
      <c r="B253" s="304"/>
      <c r="C253" s="305"/>
      <c r="D253" s="25" t="s">
        <v>80</v>
      </c>
      <c r="E253" s="26">
        <v>50</v>
      </c>
      <c r="F253" s="26">
        <f>F254+F256+F259+F261</f>
        <v>400</v>
      </c>
      <c r="G253" s="27">
        <f t="shared" si="12"/>
        <v>800</v>
      </c>
    </row>
    <row r="254" spans="1:9" ht="24.95" customHeight="1">
      <c r="A254" s="306">
        <v>321</v>
      </c>
      <c r="B254" s="307"/>
      <c r="C254" s="308"/>
      <c r="D254" s="175" t="s">
        <v>81</v>
      </c>
      <c r="E254" s="29"/>
      <c r="F254" s="29">
        <f>F255</f>
        <v>0</v>
      </c>
      <c r="G254" s="22"/>
    </row>
    <row r="255" spans="1:9" ht="24.95" customHeight="1">
      <c r="A255" s="309">
        <v>3211</v>
      </c>
      <c r="B255" s="310"/>
      <c r="C255" s="311"/>
      <c r="D255" s="175" t="s">
        <v>82</v>
      </c>
      <c r="E255" s="24"/>
      <c r="F255" s="24">
        <v>0</v>
      </c>
      <c r="G255" s="22"/>
    </row>
    <row r="256" spans="1:9" ht="24.95" customHeight="1">
      <c r="A256" s="306">
        <v>322</v>
      </c>
      <c r="B256" s="307"/>
      <c r="C256" s="308"/>
      <c r="D256" s="175" t="s">
        <v>86</v>
      </c>
      <c r="E256" s="29"/>
      <c r="F256" s="29">
        <f>F257+F258</f>
        <v>50</v>
      </c>
      <c r="G256" s="22"/>
    </row>
    <row r="257" spans="1:9" ht="24.95" customHeight="1">
      <c r="A257" s="309">
        <v>3221</v>
      </c>
      <c r="B257" s="310"/>
      <c r="C257" s="311"/>
      <c r="D257" s="175" t="s">
        <v>87</v>
      </c>
      <c r="E257" s="24"/>
      <c r="F257" s="24">
        <v>50</v>
      </c>
      <c r="G257" s="22"/>
    </row>
    <row r="258" spans="1:9" ht="24.95" customHeight="1">
      <c r="A258" s="309">
        <v>3225</v>
      </c>
      <c r="B258" s="310"/>
      <c r="C258" s="311"/>
      <c r="D258" s="175" t="s">
        <v>91</v>
      </c>
      <c r="E258" s="24"/>
      <c r="F258" s="24">
        <v>0</v>
      </c>
      <c r="G258" s="22"/>
    </row>
    <row r="259" spans="1:9" ht="24.95" customHeight="1">
      <c r="A259" s="326">
        <v>323</v>
      </c>
      <c r="B259" s="327"/>
      <c r="C259" s="328"/>
      <c r="D259" s="213" t="s">
        <v>93</v>
      </c>
      <c r="E259" s="24"/>
      <c r="F259" s="217">
        <f>F260</f>
        <v>350</v>
      </c>
      <c r="G259" s="22"/>
    </row>
    <row r="260" spans="1:9" ht="24.95" customHeight="1">
      <c r="A260" s="309">
        <v>3231</v>
      </c>
      <c r="B260" s="310"/>
      <c r="C260" s="311"/>
      <c r="D260" s="213" t="s">
        <v>94</v>
      </c>
      <c r="E260" s="24"/>
      <c r="F260" s="24">
        <v>350</v>
      </c>
      <c r="G260" s="22"/>
    </row>
    <row r="261" spans="1:9" ht="24.95" customHeight="1">
      <c r="A261" s="306">
        <v>329</v>
      </c>
      <c r="B261" s="307"/>
      <c r="C261" s="308"/>
      <c r="D261" s="175" t="s">
        <v>103</v>
      </c>
      <c r="E261" s="29"/>
      <c r="F261" s="29">
        <f>F262+F263</f>
        <v>0</v>
      </c>
      <c r="G261" s="22"/>
    </row>
    <row r="262" spans="1:9" ht="24.95" customHeight="1">
      <c r="A262" s="309">
        <v>3293</v>
      </c>
      <c r="B262" s="310"/>
      <c r="C262" s="311"/>
      <c r="D262" s="175" t="s">
        <v>106</v>
      </c>
      <c r="E262" s="24"/>
      <c r="F262" s="24">
        <v>0</v>
      </c>
      <c r="G262" s="22"/>
    </row>
    <row r="263" spans="1:9" ht="24.95" customHeight="1">
      <c r="A263" s="309">
        <v>3299</v>
      </c>
      <c r="B263" s="310"/>
      <c r="C263" s="311"/>
      <c r="D263" s="175" t="s">
        <v>103</v>
      </c>
      <c r="E263" s="24"/>
      <c r="F263" s="24">
        <v>0</v>
      </c>
      <c r="G263" s="22"/>
    </row>
    <row r="264" spans="1:9" s="3" customFormat="1" ht="24.95" customHeight="1">
      <c r="A264" s="297" t="s">
        <v>204</v>
      </c>
      <c r="B264" s="298"/>
      <c r="C264" s="299"/>
      <c r="D264" s="53" t="s">
        <v>205</v>
      </c>
      <c r="E264" s="22">
        <f>E265</f>
        <v>0</v>
      </c>
      <c r="F264" s="22">
        <f t="shared" ref="F264:F266" si="15">F265</f>
        <v>0</v>
      </c>
      <c r="G264" s="22">
        <v>0</v>
      </c>
      <c r="I264" s="37"/>
    </row>
    <row r="265" spans="1:9" ht="24.95" customHeight="1">
      <c r="A265" s="303">
        <v>32</v>
      </c>
      <c r="B265" s="304"/>
      <c r="C265" s="305"/>
      <c r="D265" s="25" t="s">
        <v>80</v>
      </c>
      <c r="E265" s="26">
        <v>0</v>
      </c>
      <c r="F265" s="26">
        <f t="shared" si="15"/>
        <v>0</v>
      </c>
      <c r="G265" s="27">
        <v>0</v>
      </c>
    </row>
    <row r="266" spans="1:9" ht="24.95" customHeight="1">
      <c r="A266" s="306">
        <v>322</v>
      </c>
      <c r="B266" s="307"/>
      <c r="C266" s="308"/>
      <c r="D266" s="175" t="s">
        <v>86</v>
      </c>
      <c r="E266" s="29">
        <f>E267</f>
        <v>0</v>
      </c>
      <c r="F266" s="29">
        <f t="shared" si="15"/>
        <v>0</v>
      </c>
      <c r="G266" s="22"/>
    </row>
    <row r="267" spans="1:9" ht="24.95" customHeight="1">
      <c r="A267" s="309">
        <v>3221</v>
      </c>
      <c r="B267" s="310"/>
      <c r="C267" s="311"/>
      <c r="D267" s="175" t="s">
        <v>87</v>
      </c>
      <c r="E267" s="24"/>
      <c r="F267" s="24">
        <v>0</v>
      </c>
      <c r="G267" s="22"/>
    </row>
    <row r="268" spans="1:9" ht="24.95" customHeight="1">
      <c r="A268" s="294" t="s">
        <v>206</v>
      </c>
      <c r="B268" s="295"/>
      <c r="C268" s="296"/>
      <c r="D268" s="19" t="s">
        <v>207</v>
      </c>
      <c r="E268" s="20">
        <f>E270+E273+E276+E279</f>
        <v>0</v>
      </c>
      <c r="F268" s="20">
        <f>F270+F273+F276+F279</f>
        <v>1987.79</v>
      </c>
      <c r="G268" s="20"/>
    </row>
    <row r="269" spans="1:9" s="4" customFormat="1" ht="24.95" customHeight="1">
      <c r="A269" s="297" t="s">
        <v>173</v>
      </c>
      <c r="B269" s="298"/>
      <c r="C269" s="299"/>
      <c r="D269" s="21" t="s">
        <v>43</v>
      </c>
      <c r="E269" s="22">
        <f>E270</f>
        <v>0</v>
      </c>
      <c r="F269" s="22">
        <f>F270</f>
        <v>8.34</v>
      </c>
      <c r="G269" s="22">
        <v>0</v>
      </c>
      <c r="I269" s="46"/>
    </row>
    <row r="270" spans="1:9" ht="24.95" customHeight="1">
      <c r="A270" s="303">
        <v>34</v>
      </c>
      <c r="B270" s="304"/>
      <c r="C270" s="305"/>
      <c r="D270" s="25" t="s">
        <v>110</v>
      </c>
      <c r="E270" s="26">
        <v>0</v>
      </c>
      <c r="F270" s="26">
        <f>F271</f>
        <v>8.34</v>
      </c>
      <c r="G270" s="27">
        <v>0</v>
      </c>
    </row>
    <row r="271" spans="1:9" ht="24.95" customHeight="1">
      <c r="A271" s="309">
        <v>3433</v>
      </c>
      <c r="B271" s="310"/>
      <c r="C271" s="311"/>
      <c r="D271" s="175" t="s">
        <v>113</v>
      </c>
      <c r="E271" s="24"/>
      <c r="F271" s="24">
        <v>8.34</v>
      </c>
      <c r="G271" s="22"/>
    </row>
    <row r="272" spans="1:9" s="4" customFormat="1" ht="24.95" customHeight="1">
      <c r="A272" s="297" t="s">
        <v>175</v>
      </c>
      <c r="B272" s="298"/>
      <c r="C272" s="299"/>
      <c r="D272" s="21" t="s">
        <v>176</v>
      </c>
      <c r="E272" s="22">
        <f>E273</f>
        <v>0</v>
      </c>
      <c r="F272" s="22">
        <f>F273</f>
        <v>0</v>
      </c>
      <c r="G272" s="27">
        <v>0</v>
      </c>
      <c r="I272" s="46"/>
    </row>
    <row r="273" spans="1:9" ht="24.95" customHeight="1">
      <c r="A273" s="303">
        <v>34</v>
      </c>
      <c r="B273" s="304"/>
      <c r="C273" s="305"/>
      <c r="D273" s="25" t="s">
        <v>110</v>
      </c>
      <c r="E273" s="26">
        <v>0</v>
      </c>
      <c r="F273" s="26">
        <f>F274</f>
        <v>0</v>
      </c>
      <c r="G273" s="27">
        <v>0</v>
      </c>
    </row>
    <row r="274" spans="1:9" ht="24.95" customHeight="1">
      <c r="A274" s="309">
        <v>3433</v>
      </c>
      <c r="B274" s="310"/>
      <c r="C274" s="311"/>
      <c r="D274" s="175" t="s">
        <v>113</v>
      </c>
      <c r="E274" s="24"/>
      <c r="F274" s="24">
        <v>0</v>
      </c>
      <c r="G274" s="22"/>
    </row>
    <row r="275" spans="1:9" s="4" customFormat="1" ht="24.95" customHeight="1">
      <c r="A275" s="329" t="s">
        <v>181</v>
      </c>
      <c r="B275" s="298"/>
      <c r="C275" s="299"/>
      <c r="D275" s="214" t="s">
        <v>250</v>
      </c>
      <c r="E275" s="22">
        <f>E276</f>
        <v>0</v>
      </c>
      <c r="F275" s="22">
        <f>F276</f>
        <v>1979.45</v>
      </c>
      <c r="G275" s="22">
        <v>0</v>
      </c>
      <c r="I275" s="46"/>
    </row>
    <row r="276" spans="1:9" ht="24.95" customHeight="1">
      <c r="A276" s="303">
        <v>34</v>
      </c>
      <c r="B276" s="304"/>
      <c r="C276" s="305"/>
      <c r="D276" s="25" t="s">
        <v>110</v>
      </c>
      <c r="E276" s="26"/>
      <c r="F276" s="26">
        <f>F277</f>
        <v>1979.45</v>
      </c>
      <c r="G276" s="27">
        <v>0</v>
      </c>
    </row>
    <row r="277" spans="1:9" ht="24.95" customHeight="1">
      <c r="A277" s="309">
        <v>3433</v>
      </c>
      <c r="B277" s="310"/>
      <c r="C277" s="311"/>
      <c r="D277" s="213" t="s">
        <v>113</v>
      </c>
      <c r="E277" s="24"/>
      <c r="F277" s="24">
        <v>1979.45</v>
      </c>
      <c r="G277" s="22"/>
    </row>
    <row r="278" spans="1:9" ht="24.95" customHeight="1">
      <c r="A278" s="297" t="s">
        <v>195</v>
      </c>
      <c r="B278" s="298"/>
      <c r="C278" s="299"/>
      <c r="D278" s="21" t="s">
        <v>196</v>
      </c>
      <c r="E278" s="22">
        <f>E279</f>
        <v>0</v>
      </c>
      <c r="F278" s="22">
        <f>F279</f>
        <v>0</v>
      </c>
      <c r="G278" s="22"/>
    </row>
    <row r="279" spans="1:9" ht="24.95" customHeight="1">
      <c r="A279" s="303">
        <v>34</v>
      </c>
      <c r="B279" s="304"/>
      <c r="C279" s="305"/>
      <c r="D279" s="25" t="s">
        <v>110</v>
      </c>
      <c r="E279" s="26"/>
      <c r="F279" s="26">
        <f>F280</f>
        <v>0</v>
      </c>
      <c r="G279" s="27">
        <v>0</v>
      </c>
    </row>
    <row r="280" spans="1:9" ht="24.95" customHeight="1">
      <c r="A280" s="309">
        <v>3431</v>
      </c>
      <c r="B280" s="310"/>
      <c r="C280" s="311"/>
      <c r="D280" s="175" t="s">
        <v>112</v>
      </c>
      <c r="E280" s="24"/>
      <c r="F280" s="24"/>
      <c r="G280" s="22"/>
    </row>
    <row r="281" spans="1:9" ht="24.95" customHeight="1">
      <c r="A281" s="294" t="s">
        <v>208</v>
      </c>
      <c r="B281" s="295"/>
      <c r="C281" s="296"/>
      <c r="D281" s="19" t="s">
        <v>209</v>
      </c>
      <c r="E281" s="20">
        <f>E283+E287+E295+E299+E312+E303+E308</f>
        <v>33951.910000000003</v>
      </c>
      <c r="F281" s="20">
        <f>F283+F287+F295+F299+F303+F308+F312</f>
        <v>53289.99</v>
      </c>
      <c r="G281" s="20">
        <f>(F281/E281)*100</f>
        <v>156.95726691075697</v>
      </c>
    </row>
    <row r="282" spans="1:9" s="4" customFormat="1" ht="24.95" customHeight="1">
      <c r="A282" s="297" t="s">
        <v>173</v>
      </c>
      <c r="B282" s="298"/>
      <c r="C282" s="299"/>
      <c r="D282" s="21" t="s">
        <v>43</v>
      </c>
      <c r="E282" s="22">
        <f>E283</f>
        <v>7216</v>
      </c>
      <c r="F282" s="22">
        <f>F283</f>
        <v>1015.76</v>
      </c>
      <c r="G282" s="22">
        <f t="shared" si="12"/>
        <v>14.076496674057651</v>
      </c>
      <c r="I282" s="46"/>
    </row>
    <row r="283" spans="1:9" ht="24.95" customHeight="1">
      <c r="A283" s="303">
        <v>42</v>
      </c>
      <c r="B283" s="304"/>
      <c r="C283" s="305"/>
      <c r="D283" s="25" t="s">
        <v>121</v>
      </c>
      <c r="E283" s="26">
        <v>7216</v>
      </c>
      <c r="F283" s="26">
        <f>F284+F285</f>
        <v>1015.76</v>
      </c>
      <c r="G283" s="27">
        <f t="shared" si="12"/>
        <v>14.076496674057651</v>
      </c>
    </row>
    <row r="284" spans="1:9" s="5" customFormat="1" ht="24.95" customHeight="1">
      <c r="A284" s="39"/>
      <c r="B284" s="40">
        <v>4221</v>
      </c>
      <c r="C284" s="41"/>
      <c r="D284" s="184" t="s">
        <v>125</v>
      </c>
      <c r="E284" s="24"/>
      <c r="F284" s="24">
        <v>0</v>
      </c>
      <c r="G284" s="22"/>
      <c r="I284" s="49"/>
    </row>
    <row r="285" spans="1:9" s="5" customFormat="1" ht="24.95" customHeight="1">
      <c r="A285" s="39"/>
      <c r="B285" s="40">
        <v>4241</v>
      </c>
      <c r="C285" s="41"/>
      <c r="D285" s="229" t="s">
        <v>131</v>
      </c>
      <c r="E285" s="24"/>
      <c r="F285" s="24">
        <v>1015.76</v>
      </c>
      <c r="G285" s="22"/>
      <c r="I285" s="49"/>
    </row>
    <row r="286" spans="1:9" s="4" customFormat="1" ht="24.95" customHeight="1">
      <c r="A286" s="297" t="s">
        <v>175</v>
      </c>
      <c r="B286" s="298"/>
      <c r="C286" s="299"/>
      <c r="D286" s="21" t="s">
        <v>176</v>
      </c>
      <c r="E286" s="22">
        <f>E287</f>
        <v>2489.1999999999998</v>
      </c>
      <c r="F286" s="22">
        <f>F287</f>
        <v>7134.2</v>
      </c>
      <c r="G286" s="22">
        <f>(F286/E286)*100</f>
        <v>286.60613851839952</v>
      </c>
      <c r="I286" s="46"/>
    </row>
    <row r="287" spans="1:9" ht="24.95" customHeight="1">
      <c r="A287" s="303">
        <v>42</v>
      </c>
      <c r="B287" s="304"/>
      <c r="C287" s="305"/>
      <c r="D287" s="25" t="s">
        <v>121</v>
      </c>
      <c r="E287" s="26">
        <v>2489.1999999999998</v>
      </c>
      <c r="F287" s="26">
        <f>F288+F289+F290+F291+F292+F293</f>
        <v>7134.2</v>
      </c>
      <c r="G287" s="27">
        <f>(F287/E287)*100</f>
        <v>286.60613851839952</v>
      </c>
    </row>
    <row r="288" spans="1:9" ht="24.95" customHeight="1">
      <c r="A288" s="309">
        <v>4214</v>
      </c>
      <c r="B288" s="310"/>
      <c r="C288" s="311"/>
      <c r="D288" s="31" t="s">
        <v>123</v>
      </c>
      <c r="E288" s="24"/>
      <c r="F288" s="24">
        <v>0</v>
      </c>
      <c r="G288" s="22"/>
    </row>
    <row r="289" spans="1:9" ht="24.95" customHeight="1">
      <c r="A289" s="309">
        <v>4221</v>
      </c>
      <c r="B289" s="310"/>
      <c r="C289" s="311"/>
      <c r="D289" s="186" t="s">
        <v>125</v>
      </c>
      <c r="E289" s="24"/>
      <c r="F289" s="24">
        <v>0</v>
      </c>
      <c r="G289" s="22"/>
    </row>
    <row r="290" spans="1:9" ht="24.95" customHeight="1">
      <c r="A290" s="309">
        <v>4222</v>
      </c>
      <c r="B290" s="310"/>
      <c r="C290" s="311"/>
      <c r="D290" s="230" t="s">
        <v>241</v>
      </c>
      <c r="E290" s="24"/>
      <c r="F290" s="24">
        <v>6539.2</v>
      </c>
      <c r="G290" s="22"/>
    </row>
    <row r="291" spans="1:9" ht="24.95" customHeight="1">
      <c r="A291" s="309">
        <v>4226</v>
      </c>
      <c r="B291" s="310"/>
      <c r="C291" s="311"/>
      <c r="D291" s="186" t="s">
        <v>128</v>
      </c>
      <c r="E291" s="24"/>
      <c r="F291" s="24">
        <v>595</v>
      </c>
      <c r="G291" s="22"/>
    </row>
    <row r="292" spans="1:9" ht="24.95" customHeight="1">
      <c r="A292" s="309">
        <v>4227</v>
      </c>
      <c r="B292" s="310"/>
      <c r="C292" s="311"/>
      <c r="D292" s="186" t="s">
        <v>129</v>
      </c>
      <c r="E292" s="24"/>
      <c r="F292" s="24">
        <v>0</v>
      </c>
      <c r="G292" s="22"/>
    </row>
    <row r="293" spans="1:9" ht="24.95" customHeight="1">
      <c r="A293" s="309">
        <v>4241</v>
      </c>
      <c r="B293" s="310"/>
      <c r="C293" s="311"/>
      <c r="D293" s="186" t="s">
        <v>131</v>
      </c>
      <c r="E293" s="24"/>
      <c r="F293" s="24">
        <v>0</v>
      </c>
      <c r="G293" s="22"/>
    </row>
    <row r="294" spans="1:9" s="4" customFormat="1" ht="24.95" customHeight="1">
      <c r="A294" s="297" t="s">
        <v>178</v>
      </c>
      <c r="B294" s="298"/>
      <c r="C294" s="299"/>
      <c r="D294" s="21" t="s">
        <v>179</v>
      </c>
      <c r="E294" s="22">
        <f>E295</f>
        <v>6000</v>
      </c>
      <c r="F294" s="22">
        <f>F295</f>
        <v>0</v>
      </c>
      <c r="G294" s="22">
        <f>(F294/E294)*100</f>
        <v>0</v>
      </c>
      <c r="I294" s="46"/>
    </row>
    <row r="295" spans="1:9" ht="24.95" customHeight="1">
      <c r="A295" s="303">
        <v>42</v>
      </c>
      <c r="B295" s="304"/>
      <c r="C295" s="305"/>
      <c r="D295" s="25" t="s">
        <v>121</v>
      </c>
      <c r="E295" s="26">
        <v>6000</v>
      </c>
      <c r="F295" s="26">
        <f>F296+F297</f>
        <v>0</v>
      </c>
      <c r="G295" s="27">
        <f>(F295/E295)*100</f>
        <v>0</v>
      </c>
    </row>
    <row r="296" spans="1:9" ht="24.95" customHeight="1">
      <c r="A296" s="309">
        <v>4221</v>
      </c>
      <c r="B296" s="310"/>
      <c r="C296" s="311"/>
      <c r="D296" s="177" t="s">
        <v>125</v>
      </c>
      <c r="E296" s="24"/>
      <c r="F296" s="24">
        <v>0</v>
      </c>
      <c r="G296" s="22"/>
    </row>
    <row r="297" spans="1:9" ht="24.95" customHeight="1">
      <c r="A297" s="309">
        <v>4227</v>
      </c>
      <c r="B297" s="310"/>
      <c r="C297" s="311"/>
      <c r="D297" s="175" t="s">
        <v>129</v>
      </c>
      <c r="E297" s="24"/>
      <c r="F297" s="24">
        <v>0</v>
      </c>
      <c r="G297" s="22"/>
    </row>
    <row r="298" spans="1:9" s="4" customFormat="1" ht="24.95" customHeight="1">
      <c r="A298" s="297" t="s">
        <v>195</v>
      </c>
      <c r="B298" s="298"/>
      <c r="C298" s="299"/>
      <c r="D298" s="21" t="s">
        <v>196</v>
      </c>
      <c r="E298" s="22">
        <f>E299</f>
        <v>2000</v>
      </c>
      <c r="F298" s="22">
        <f>F299</f>
        <v>5932.6</v>
      </c>
      <c r="G298" s="22">
        <f>(F298/E298)*100</f>
        <v>296.63000000000005</v>
      </c>
      <c r="I298" s="46"/>
    </row>
    <row r="299" spans="1:9" ht="24.95" customHeight="1">
      <c r="A299" s="303">
        <v>42</v>
      </c>
      <c r="B299" s="304"/>
      <c r="C299" s="305"/>
      <c r="D299" s="25" t="s">
        <v>121</v>
      </c>
      <c r="E299" s="26">
        <v>2000</v>
      </c>
      <c r="F299" s="26">
        <f>F300+F301</f>
        <v>5932.6</v>
      </c>
      <c r="G299" s="27">
        <f>(F299/E299)*100</f>
        <v>296.63000000000005</v>
      </c>
    </row>
    <row r="300" spans="1:9" ht="24.95" customHeight="1">
      <c r="A300" s="309">
        <v>4221</v>
      </c>
      <c r="B300" s="310"/>
      <c r="C300" s="311"/>
      <c r="D300" s="177" t="s">
        <v>125</v>
      </c>
      <c r="E300" s="24"/>
      <c r="F300" s="24">
        <v>1625.5</v>
      </c>
      <c r="G300" s="22"/>
    </row>
    <row r="301" spans="1:9" ht="24.95" customHeight="1">
      <c r="A301" s="309">
        <v>4227</v>
      </c>
      <c r="B301" s="310"/>
      <c r="C301" s="311"/>
      <c r="D301" s="175" t="s">
        <v>129</v>
      </c>
      <c r="E301" s="24"/>
      <c r="F301" s="24">
        <v>4307.1000000000004</v>
      </c>
      <c r="G301" s="22"/>
    </row>
    <row r="302" spans="1:9" s="6" customFormat="1" ht="24.95" customHeight="1">
      <c r="A302" s="297" t="s">
        <v>188</v>
      </c>
      <c r="B302" s="298"/>
      <c r="C302" s="299"/>
      <c r="D302" s="21" t="s">
        <v>54</v>
      </c>
      <c r="E302" s="48">
        <f>E303</f>
        <v>0</v>
      </c>
      <c r="F302" s="48">
        <f>F303</f>
        <v>0</v>
      </c>
      <c r="G302" s="22">
        <v>0</v>
      </c>
      <c r="I302" s="55"/>
    </row>
    <row r="303" spans="1:9" ht="24.95" customHeight="1">
      <c r="A303" s="303">
        <v>42</v>
      </c>
      <c r="B303" s="304"/>
      <c r="C303" s="305"/>
      <c r="D303" s="25" t="s">
        <v>121</v>
      </c>
      <c r="E303" s="26">
        <v>0</v>
      </c>
      <c r="F303" s="26">
        <f>F304+F305+F306</f>
        <v>0</v>
      </c>
      <c r="G303" s="27">
        <v>0</v>
      </c>
    </row>
    <row r="304" spans="1:9" ht="24.95" customHeight="1">
      <c r="A304" s="309">
        <v>4221</v>
      </c>
      <c r="B304" s="310"/>
      <c r="C304" s="311"/>
      <c r="D304" s="177" t="s">
        <v>125</v>
      </c>
      <c r="E304" s="24"/>
      <c r="F304" s="24">
        <v>0</v>
      </c>
      <c r="G304" s="22"/>
    </row>
    <row r="305" spans="1:9" ht="24.95" customHeight="1">
      <c r="A305" s="309">
        <v>4227</v>
      </c>
      <c r="B305" s="310"/>
      <c r="C305" s="311"/>
      <c r="D305" s="175" t="s">
        <v>129</v>
      </c>
      <c r="E305" s="24"/>
      <c r="F305" s="24"/>
      <c r="G305" s="22"/>
    </row>
    <row r="306" spans="1:9" ht="24.95" customHeight="1">
      <c r="A306" s="309">
        <v>4241</v>
      </c>
      <c r="B306" s="310"/>
      <c r="C306" s="311"/>
      <c r="D306" s="177" t="s">
        <v>131</v>
      </c>
      <c r="E306" s="24"/>
      <c r="F306" s="24"/>
      <c r="G306" s="22"/>
    </row>
    <row r="307" spans="1:9" s="4" customFormat="1" ht="24.95" customHeight="1">
      <c r="A307" s="329" t="s">
        <v>197</v>
      </c>
      <c r="B307" s="298"/>
      <c r="C307" s="299"/>
      <c r="D307" s="21" t="s">
        <v>210</v>
      </c>
      <c r="E307" s="22">
        <f>E308</f>
        <v>0</v>
      </c>
      <c r="F307" s="22">
        <f>F308</f>
        <v>5089.59</v>
      </c>
      <c r="G307" s="22">
        <v>0</v>
      </c>
      <c r="I307" s="46"/>
    </row>
    <row r="308" spans="1:9" ht="24.95" customHeight="1">
      <c r="A308" s="303">
        <v>42</v>
      </c>
      <c r="B308" s="304"/>
      <c r="C308" s="305"/>
      <c r="D308" s="25" t="s">
        <v>121</v>
      </c>
      <c r="E308" s="26">
        <v>0</v>
      </c>
      <c r="F308" s="26">
        <f>F309+F310</f>
        <v>5089.59</v>
      </c>
      <c r="G308" s="27">
        <v>0</v>
      </c>
    </row>
    <row r="309" spans="1:9" s="5" customFormat="1" ht="24.95" customHeight="1">
      <c r="A309" s="309">
        <v>4221</v>
      </c>
      <c r="B309" s="310"/>
      <c r="C309" s="311"/>
      <c r="D309" s="227" t="s">
        <v>125</v>
      </c>
      <c r="E309" s="24"/>
      <c r="F309" s="24">
        <v>4280.63</v>
      </c>
      <c r="G309" s="22"/>
      <c r="I309" s="49"/>
    </row>
    <row r="310" spans="1:9" ht="24.95" customHeight="1">
      <c r="A310" s="309">
        <v>4227</v>
      </c>
      <c r="B310" s="310"/>
      <c r="C310" s="311"/>
      <c r="D310" s="228" t="s">
        <v>129</v>
      </c>
      <c r="E310" s="24"/>
      <c r="F310" s="24">
        <v>808.96</v>
      </c>
      <c r="G310" s="22"/>
    </row>
    <row r="311" spans="1:9" s="4" customFormat="1" ht="24.95" customHeight="1">
      <c r="A311" s="297" t="s">
        <v>181</v>
      </c>
      <c r="B311" s="298"/>
      <c r="C311" s="299"/>
      <c r="D311" s="21" t="s">
        <v>31</v>
      </c>
      <c r="E311" s="22">
        <f>E312</f>
        <v>16246.71</v>
      </c>
      <c r="F311" s="22">
        <f>F312</f>
        <v>34117.839999999997</v>
      </c>
      <c r="G311" s="22">
        <f>(F311/E311)*100</f>
        <v>209.99845507182684</v>
      </c>
      <c r="I311" s="46"/>
    </row>
    <row r="312" spans="1:9" ht="24.95" customHeight="1">
      <c r="A312" s="303">
        <v>42</v>
      </c>
      <c r="B312" s="304"/>
      <c r="C312" s="305"/>
      <c r="D312" s="25" t="s">
        <v>121</v>
      </c>
      <c r="E312" s="26">
        <v>16246.71</v>
      </c>
      <c r="F312" s="26">
        <f>F313+F314</f>
        <v>34117.839999999997</v>
      </c>
      <c r="G312" s="27">
        <f>(F312/E312)*100</f>
        <v>209.99845507182684</v>
      </c>
    </row>
    <row r="313" spans="1:9" ht="24.95" customHeight="1">
      <c r="A313" s="309">
        <v>4241</v>
      </c>
      <c r="B313" s="310"/>
      <c r="C313" s="311"/>
      <c r="D313" s="42" t="s">
        <v>211</v>
      </c>
      <c r="E313" s="43"/>
      <c r="F313" s="43">
        <v>965</v>
      </c>
      <c r="G313" s="22">
        <v>0</v>
      </c>
    </row>
    <row r="314" spans="1:9" ht="24.95" customHeight="1">
      <c r="A314" s="309">
        <v>4241</v>
      </c>
      <c r="B314" s="310"/>
      <c r="C314" s="311"/>
      <c r="D314" s="42" t="s">
        <v>212</v>
      </c>
      <c r="E314" s="43"/>
      <c r="F314" s="43">
        <v>33152.839999999997</v>
      </c>
      <c r="G314" s="22">
        <v>0</v>
      </c>
    </row>
    <row r="315" spans="1:9" ht="24.95" customHeight="1">
      <c r="A315" s="312" t="s">
        <v>232</v>
      </c>
      <c r="B315" s="313"/>
      <c r="C315" s="314"/>
      <c r="D315" s="202" t="s">
        <v>233</v>
      </c>
      <c r="E315" s="199">
        <f>E317</f>
        <v>7584.66</v>
      </c>
      <c r="F315" s="200"/>
      <c r="G315" s="201"/>
    </row>
    <row r="316" spans="1:9" ht="24.95" customHeight="1">
      <c r="A316" s="329" t="s">
        <v>178</v>
      </c>
      <c r="B316" s="330"/>
      <c r="C316" s="331"/>
      <c r="D316" s="203" t="s">
        <v>47</v>
      </c>
      <c r="E316" s="198">
        <f>E317</f>
        <v>7584.66</v>
      </c>
      <c r="F316" s="43"/>
      <c r="G316" s="22"/>
    </row>
    <row r="317" spans="1:9" ht="24.95" customHeight="1">
      <c r="A317" s="318">
        <v>45</v>
      </c>
      <c r="B317" s="319"/>
      <c r="C317" s="320"/>
      <c r="D317" s="204" t="s">
        <v>234</v>
      </c>
      <c r="E317" s="207">
        <v>7584.66</v>
      </c>
      <c r="F317" s="205"/>
      <c r="G317" s="206"/>
    </row>
    <row r="318" spans="1:9" ht="24.95" customHeight="1">
      <c r="A318" s="291" t="s">
        <v>213</v>
      </c>
      <c r="B318" s="292"/>
      <c r="C318" s="293"/>
      <c r="D318" s="17" t="s">
        <v>214</v>
      </c>
      <c r="E318" s="18">
        <f>E319+E329+E342+E348+E368</f>
        <v>301950</v>
      </c>
      <c r="F318" s="18">
        <f>F319+F329+F342+F348+F368</f>
        <v>329797.94000000006</v>
      </c>
      <c r="G318" s="18">
        <f>(F318/E318)*100</f>
        <v>109.22269912237128</v>
      </c>
    </row>
    <row r="319" spans="1:9" ht="39.75" customHeight="1">
      <c r="A319" s="294" t="s">
        <v>215</v>
      </c>
      <c r="B319" s="295"/>
      <c r="C319" s="296"/>
      <c r="D319" s="19" t="s">
        <v>246</v>
      </c>
      <c r="E319" s="20">
        <f>E321</f>
        <v>2000</v>
      </c>
      <c r="F319" s="20">
        <f t="shared" ref="F319" si="16">F321</f>
        <v>350.56</v>
      </c>
      <c r="G319" s="20">
        <f>(F319/E319)*100</f>
        <v>17.527999999999999</v>
      </c>
    </row>
    <row r="320" spans="1:9" s="3" customFormat="1" ht="24.95" customHeight="1">
      <c r="A320" s="297" t="s">
        <v>163</v>
      </c>
      <c r="B320" s="298"/>
      <c r="C320" s="299"/>
      <c r="D320" s="21" t="s">
        <v>59</v>
      </c>
      <c r="E320" s="22">
        <f>E321</f>
        <v>2000</v>
      </c>
      <c r="F320" s="22">
        <f t="shared" ref="F320" si="17">F321</f>
        <v>350.56</v>
      </c>
      <c r="G320" s="22">
        <f t="shared" ref="G320" si="18">(F320/E320)*100</f>
        <v>17.527999999999999</v>
      </c>
      <c r="I320" s="37"/>
    </row>
    <row r="321" spans="1:9" ht="24.95" customHeight="1">
      <c r="A321" s="300">
        <v>3</v>
      </c>
      <c r="B321" s="301"/>
      <c r="C321" s="302"/>
      <c r="D321" s="23" t="s">
        <v>73</v>
      </c>
      <c r="E321" s="24">
        <f>E322+E327</f>
        <v>2000</v>
      </c>
      <c r="F321" s="24">
        <f>F327+F322</f>
        <v>350.56</v>
      </c>
      <c r="G321" s="24"/>
    </row>
    <row r="322" spans="1:9" ht="24.95" customHeight="1">
      <c r="A322" s="332">
        <v>32</v>
      </c>
      <c r="B322" s="333"/>
      <c r="C322" s="334"/>
      <c r="D322" s="25" t="s">
        <v>80</v>
      </c>
      <c r="E322" s="26">
        <v>2000</v>
      </c>
      <c r="F322" s="54">
        <f>F326+F323+F324+F325</f>
        <v>350.56</v>
      </c>
      <c r="G322" s="27">
        <f t="shared" ref="G322:G332" si="19">(F322/E322)*100</f>
        <v>17.527999999999999</v>
      </c>
    </row>
    <row r="323" spans="1:9" ht="24.95" customHeight="1">
      <c r="A323" s="309">
        <v>3211</v>
      </c>
      <c r="B323" s="310"/>
      <c r="C323" s="311"/>
      <c r="D323" s="175" t="s">
        <v>82</v>
      </c>
      <c r="E323" s="50"/>
      <c r="F323" s="50">
        <v>0</v>
      </c>
      <c r="G323" s="51"/>
    </row>
    <row r="324" spans="1:9" ht="24.95" customHeight="1">
      <c r="A324" s="309">
        <v>3221</v>
      </c>
      <c r="B324" s="310"/>
      <c r="C324" s="311"/>
      <c r="D324" s="175" t="s">
        <v>87</v>
      </c>
      <c r="E324" s="50"/>
      <c r="F324" s="50">
        <v>0</v>
      </c>
      <c r="G324" s="51"/>
    </row>
    <row r="325" spans="1:9" ht="24.95" customHeight="1">
      <c r="A325" s="309">
        <v>3293</v>
      </c>
      <c r="B325" s="310"/>
      <c r="C325" s="311"/>
      <c r="D325" s="175" t="s">
        <v>106</v>
      </c>
      <c r="E325" s="50"/>
      <c r="F325" s="50">
        <v>99.58</v>
      </c>
      <c r="G325" s="51"/>
    </row>
    <row r="326" spans="1:9" ht="24.95" customHeight="1">
      <c r="A326" s="309">
        <v>3299</v>
      </c>
      <c r="B326" s="310"/>
      <c r="C326" s="311"/>
      <c r="D326" s="175" t="s">
        <v>103</v>
      </c>
      <c r="E326" s="24"/>
      <c r="F326" s="24">
        <v>250.98</v>
      </c>
      <c r="G326" s="22"/>
    </row>
    <row r="327" spans="1:9" ht="24.95" customHeight="1">
      <c r="A327" s="332">
        <v>37</v>
      </c>
      <c r="B327" s="333"/>
      <c r="C327" s="334"/>
      <c r="D327" s="182" t="s">
        <v>114</v>
      </c>
      <c r="E327" s="26">
        <v>0</v>
      </c>
      <c r="F327" s="54">
        <f>F328</f>
        <v>0</v>
      </c>
      <c r="G327" s="27">
        <v>0</v>
      </c>
    </row>
    <row r="328" spans="1:9" ht="24.95" customHeight="1">
      <c r="A328" s="309">
        <v>3721</v>
      </c>
      <c r="B328" s="310"/>
      <c r="C328" s="311"/>
      <c r="D328" s="175" t="s">
        <v>116</v>
      </c>
      <c r="E328" s="24"/>
      <c r="F328" s="24">
        <v>0</v>
      </c>
      <c r="G328" s="22"/>
    </row>
    <row r="329" spans="1:9" ht="24.95" customHeight="1">
      <c r="A329" s="294" t="s">
        <v>216</v>
      </c>
      <c r="B329" s="295"/>
      <c r="C329" s="296"/>
      <c r="D329" s="19" t="s">
        <v>217</v>
      </c>
      <c r="E329" s="20">
        <f>E331</f>
        <v>130000</v>
      </c>
      <c r="F329" s="20">
        <f t="shared" ref="F329" si="20">F331</f>
        <v>144603.25000000003</v>
      </c>
      <c r="G329" s="20">
        <f>(F329/E329)*100</f>
        <v>111.23326923076927</v>
      </c>
    </row>
    <row r="330" spans="1:9" s="3" customFormat="1" ht="24.95" customHeight="1">
      <c r="A330" s="297" t="s">
        <v>163</v>
      </c>
      <c r="B330" s="298"/>
      <c r="C330" s="299"/>
      <c r="D330" s="21" t="s">
        <v>59</v>
      </c>
      <c r="E330" s="22">
        <f>E331</f>
        <v>130000</v>
      </c>
      <c r="F330" s="22">
        <f>F331</f>
        <v>144603.25000000003</v>
      </c>
      <c r="G330" s="22">
        <f t="shared" si="19"/>
        <v>111.23326923076927</v>
      </c>
      <c r="I330" s="37"/>
    </row>
    <row r="331" spans="1:9" ht="24.95" customHeight="1">
      <c r="A331" s="300">
        <v>3</v>
      </c>
      <c r="B331" s="301"/>
      <c r="C331" s="302"/>
      <c r="D331" s="23" t="s">
        <v>73</v>
      </c>
      <c r="E331" s="24">
        <f>E332+E339</f>
        <v>130000</v>
      </c>
      <c r="F331" s="24">
        <f>F332+F339</f>
        <v>144603.25000000003</v>
      </c>
      <c r="G331" s="24"/>
    </row>
    <row r="332" spans="1:9" ht="24.95" customHeight="1">
      <c r="A332" s="303">
        <v>31</v>
      </c>
      <c r="B332" s="304"/>
      <c r="C332" s="305"/>
      <c r="D332" s="25" t="s">
        <v>74</v>
      </c>
      <c r="E332" s="26">
        <v>128225.81</v>
      </c>
      <c r="F332" s="26">
        <f>F333+F335+F337</f>
        <v>143218.02000000002</v>
      </c>
      <c r="G332" s="27">
        <f t="shared" si="19"/>
        <v>111.69203766386815</v>
      </c>
    </row>
    <row r="333" spans="1:9" ht="24.95" customHeight="1">
      <c r="A333" s="306">
        <v>311</v>
      </c>
      <c r="B333" s="307"/>
      <c r="C333" s="308"/>
      <c r="D333" s="175" t="s">
        <v>75</v>
      </c>
      <c r="E333" s="29"/>
      <c r="F333" s="29">
        <f>F334</f>
        <v>118348.6</v>
      </c>
      <c r="G333" s="30"/>
    </row>
    <row r="334" spans="1:9" ht="24.95" customHeight="1">
      <c r="A334" s="309">
        <v>3111</v>
      </c>
      <c r="B334" s="310"/>
      <c r="C334" s="311"/>
      <c r="D334" s="175" t="s">
        <v>76</v>
      </c>
      <c r="E334" s="24"/>
      <c r="F334" s="24">
        <v>118348.6</v>
      </c>
      <c r="G334" s="30"/>
    </row>
    <row r="335" spans="1:9" ht="24.95" customHeight="1">
      <c r="A335" s="306">
        <v>312</v>
      </c>
      <c r="B335" s="307"/>
      <c r="C335" s="308"/>
      <c r="D335" s="175" t="s">
        <v>77</v>
      </c>
      <c r="E335" s="29"/>
      <c r="F335" s="29">
        <f>F336</f>
        <v>5300</v>
      </c>
      <c r="G335" s="30"/>
    </row>
    <row r="336" spans="1:9" ht="24.95" customHeight="1">
      <c r="A336" s="309">
        <v>3121</v>
      </c>
      <c r="B336" s="310"/>
      <c r="C336" s="311"/>
      <c r="D336" s="175" t="s">
        <v>77</v>
      </c>
      <c r="E336" s="24"/>
      <c r="F336" s="24">
        <v>5300</v>
      </c>
      <c r="G336" s="30"/>
    </row>
    <row r="337" spans="1:9" ht="24.95" customHeight="1">
      <c r="A337" s="306">
        <v>313</v>
      </c>
      <c r="B337" s="307"/>
      <c r="C337" s="308"/>
      <c r="D337" s="175" t="s">
        <v>78</v>
      </c>
      <c r="E337" s="29"/>
      <c r="F337" s="29">
        <f>F338</f>
        <v>19569.419999999998</v>
      </c>
      <c r="G337" s="30"/>
    </row>
    <row r="338" spans="1:9" ht="24.95" customHeight="1">
      <c r="A338" s="309">
        <v>3132</v>
      </c>
      <c r="B338" s="310"/>
      <c r="C338" s="311"/>
      <c r="D338" s="175" t="s">
        <v>79</v>
      </c>
      <c r="E338" s="24"/>
      <c r="F338" s="24">
        <v>19569.419999999998</v>
      </c>
      <c r="G338" s="30"/>
    </row>
    <row r="339" spans="1:9" ht="24.95" customHeight="1">
      <c r="A339" s="303">
        <v>32</v>
      </c>
      <c r="B339" s="304"/>
      <c r="C339" s="305"/>
      <c r="D339" s="25" t="s">
        <v>180</v>
      </c>
      <c r="E339" s="26">
        <v>1774.19</v>
      </c>
      <c r="F339" s="26">
        <f>F340</f>
        <v>1385.23</v>
      </c>
      <c r="G339" s="27">
        <f t="shared" ref="G339" si="21">(F339/E339)*100</f>
        <v>78.076756153512306</v>
      </c>
    </row>
    <row r="340" spans="1:9" ht="24.95" customHeight="1">
      <c r="A340" s="306">
        <v>321</v>
      </c>
      <c r="B340" s="307"/>
      <c r="C340" s="308"/>
      <c r="D340" s="175" t="s">
        <v>81</v>
      </c>
      <c r="E340" s="24"/>
      <c r="F340" s="29">
        <f>F341</f>
        <v>1385.23</v>
      </c>
      <c r="G340" s="30"/>
    </row>
    <row r="341" spans="1:9" ht="24.95" customHeight="1">
      <c r="A341" s="309">
        <v>3212</v>
      </c>
      <c r="B341" s="310"/>
      <c r="C341" s="311"/>
      <c r="D341" s="175" t="s">
        <v>83</v>
      </c>
      <c r="E341" s="24"/>
      <c r="F341" s="24">
        <v>1385.23</v>
      </c>
      <c r="G341" s="30"/>
    </row>
    <row r="342" spans="1:9" ht="30.6" customHeight="1">
      <c r="A342" s="294" t="s">
        <v>218</v>
      </c>
      <c r="B342" s="295"/>
      <c r="C342" s="296"/>
      <c r="D342" s="19" t="s">
        <v>219</v>
      </c>
      <c r="E342" s="20">
        <f>E344</f>
        <v>43000</v>
      </c>
      <c r="F342" s="20">
        <f t="shared" ref="F342" si="22">F344</f>
        <v>41380.44</v>
      </c>
      <c r="G342" s="20">
        <f>(F342/E342)*100</f>
        <v>96.23358139534885</v>
      </c>
    </row>
    <row r="343" spans="1:9" s="3" customFormat="1" ht="24.95" customHeight="1">
      <c r="A343" s="297" t="s">
        <v>163</v>
      </c>
      <c r="B343" s="298"/>
      <c r="C343" s="299"/>
      <c r="D343" s="21" t="s">
        <v>59</v>
      </c>
      <c r="E343" s="22">
        <f>E344</f>
        <v>43000</v>
      </c>
      <c r="F343" s="22">
        <f t="shared" ref="F343:F344" si="23">F344</f>
        <v>41380.44</v>
      </c>
      <c r="G343" s="22">
        <f t="shared" ref="G343" si="24">(F343/E343)*100</f>
        <v>96.23358139534885</v>
      </c>
      <c r="I343" s="37"/>
    </row>
    <row r="344" spans="1:9" ht="24.95" customHeight="1">
      <c r="A344" s="300">
        <v>3</v>
      </c>
      <c r="B344" s="301"/>
      <c r="C344" s="302"/>
      <c r="D344" s="23" t="s">
        <v>73</v>
      </c>
      <c r="E344" s="24">
        <f>E345</f>
        <v>43000</v>
      </c>
      <c r="F344" s="24">
        <f t="shared" si="23"/>
        <v>41380.44</v>
      </c>
      <c r="G344" s="24"/>
    </row>
    <row r="345" spans="1:9" ht="27.6" customHeight="1">
      <c r="A345" s="332">
        <v>37</v>
      </c>
      <c r="B345" s="333"/>
      <c r="C345" s="334"/>
      <c r="D345" s="182" t="s">
        <v>114</v>
      </c>
      <c r="E345" s="26">
        <v>43000</v>
      </c>
      <c r="F345" s="54">
        <f>F347+F346</f>
        <v>41380.44</v>
      </c>
      <c r="G345" s="27">
        <f t="shared" ref="G345:G351" si="25">(F345/E345)*100</f>
        <v>96.23358139534885</v>
      </c>
    </row>
    <row r="346" spans="1:9" ht="27.6" customHeight="1">
      <c r="A346" s="309">
        <v>3721</v>
      </c>
      <c r="B346" s="310"/>
      <c r="C346" s="311"/>
      <c r="D346" s="175" t="s">
        <v>116</v>
      </c>
      <c r="E346" s="24"/>
      <c r="F346" s="24">
        <v>0</v>
      </c>
      <c r="G346" s="22"/>
    </row>
    <row r="347" spans="1:9" ht="27.6" customHeight="1">
      <c r="A347" s="309">
        <v>3722</v>
      </c>
      <c r="B347" s="310"/>
      <c r="C347" s="311"/>
      <c r="D347" s="175" t="s">
        <v>117</v>
      </c>
      <c r="E347" s="24"/>
      <c r="F347" s="24">
        <v>41380.44</v>
      </c>
      <c r="G347" s="22"/>
    </row>
    <row r="348" spans="1:9" ht="24.95" customHeight="1">
      <c r="A348" s="294" t="s">
        <v>220</v>
      </c>
      <c r="B348" s="295"/>
      <c r="C348" s="296"/>
      <c r="D348" s="208" t="s">
        <v>235</v>
      </c>
      <c r="E348" s="56">
        <f>E349+E358+E363</f>
        <v>9350</v>
      </c>
      <c r="F348" s="20">
        <f>F349+F358+F363</f>
        <v>6845.94</v>
      </c>
      <c r="G348" s="20">
        <f>(F348/E348)*100</f>
        <v>73.218609625668435</v>
      </c>
    </row>
    <row r="349" spans="1:9" ht="24.95" customHeight="1">
      <c r="A349" s="297" t="s">
        <v>163</v>
      </c>
      <c r="B349" s="298"/>
      <c r="C349" s="299"/>
      <c r="D349" s="21" t="s">
        <v>59</v>
      </c>
      <c r="E349" s="57">
        <f>E350</f>
        <v>2000</v>
      </c>
      <c r="F349" s="58">
        <f>F350</f>
        <v>559.86</v>
      </c>
      <c r="G349" s="22">
        <f t="shared" si="25"/>
        <v>27.993000000000002</v>
      </c>
    </row>
    <row r="350" spans="1:9" ht="24.95" customHeight="1">
      <c r="A350" s="300">
        <v>3</v>
      </c>
      <c r="B350" s="301"/>
      <c r="C350" s="302"/>
      <c r="D350" s="23" t="s">
        <v>73</v>
      </c>
      <c r="E350" s="50">
        <f>E351+E355</f>
        <v>2000</v>
      </c>
      <c r="F350" s="50">
        <f>F351+F355</f>
        <v>559.86</v>
      </c>
      <c r="G350" s="52"/>
    </row>
    <row r="351" spans="1:9" ht="24.95" customHeight="1">
      <c r="A351" s="303">
        <v>32</v>
      </c>
      <c r="B351" s="304"/>
      <c r="C351" s="305"/>
      <c r="D351" s="25" t="s">
        <v>80</v>
      </c>
      <c r="E351" s="26">
        <v>2000</v>
      </c>
      <c r="F351" s="26">
        <f>F352</f>
        <v>559.86</v>
      </c>
      <c r="G351" s="27">
        <f t="shared" si="25"/>
        <v>27.993000000000002</v>
      </c>
    </row>
    <row r="352" spans="1:9" ht="24.95" customHeight="1">
      <c r="A352" s="306">
        <v>322</v>
      </c>
      <c r="B352" s="307"/>
      <c r="C352" s="308"/>
      <c r="D352" s="175" t="s">
        <v>86</v>
      </c>
      <c r="E352" s="50"/>
      <c r="F352" s="52">
        <f>F353+F354</f>
        <v>559.86</v>
      </c>
      <c r="G352" s="52"/>
    </row>
    <row r="353" spans="1:9" ht="24.95" customHeight="1">
      <c r="A353" s="309">
        <v>3222</v>
      </c>
      <c r="B353" s="310"/>
      <c r="C353" s="311"/>
      <c r="D353" s="175" t="s">
        <v>88</v>
      </c>
      <c r="E353" s="50"/>
      <c r="F353" s="50">
        <v>559.86</v>
      </c>
      <c r="G353" s="52"/>
    </row>
    <row r="354" spans="1:9" ht="24.95" customHeight="1">
      <c r="A354" s="309">
        <v>3225</v>
      </c>
      <c r="B354" s="310"/>
      <c r="C354" s="311"/>
      <c r="D354" s="175" t="s">
        <v>91</v>
      </c>
      <c r="E354" s="50"/>
      <c r="F354" s="50">
        <v>0</v>
      </c>
      <c r="G354" s="52"/>
    </row>
    <row r="355" spans="1:9" ht="24.95" customHeight="1">
      <c r="A355" s="303">
        <v>42</v>
      </c>
      <c r="B355" s="304"/>
      <c r="C355" s="305"/>
      <c r="D355" s="25" t="s">
        <v>121</v>
      </c>
      <c r="E355" s="26"/>
      <c r="F355" s="26">
        <f>F356+F357</f>
        <v>0</v>
      </c>
      <c r="G355" s="27">
        <v>0</v>
      </c>
    </row>
    <row r="356" spans="1:9" ht="24.95" customHeight="1">
      <c r="A356" s="309">
        <v>4221</v>
      </c>
      <c r="B356" s="310"/>
      <c r="C356" s="311"/>
      <c r="D356" s="177" t="s">
        <v>125</v>
      </c>
      <c r="E356" s="50"/>
      <c r="F356" s="50"/>
      <c r="G356" s="52"/>
    </row>
    <row r="357" spans="1:9" ht="24.95" customHeight="1">
      <c r="A357" s="309">
        <v>4227</v>
      </c>
      <c r="B357" s="310"/>
      <c r="C357" s="311"/>
      <c r="D357" s="175" t="s">
        <v>129</v>
      </c>
      <c r="E357" s="50"/>
      <c r="F357" s="50"/>
      <c r="G357" s="52"/>
    </row>
    <row r="358" spans="1:9" s="3" customFormat="1" ht="24.95" customHeight="1">
      <c r="A358" s="297" t="s">
        <v>237</v>
      </c>
      <c r="B358" s="298"/>
      <c r="C358" s="299"/>
      <c r="D358" s="21" t="s">
        <v>31</v>
      </c>
      <c r="E358" s="22">
        <f>E359</f>
        <v>850</v>
      </c>
      <c r="F358" s="22">
        <f t="shared" ref="F358:F361" si="26">F359</f>
        <v>615.09</v>
      </c>
      <c r="G358" s="22">
        <f t="shared" ref="G358" si="27">(F358/E358)*100</f>
        <v>72.363529411764702</v>
      </c>
      <c r="I358" s="37"/>
    </row>
    <row r="359" spans="1:9" ht="24.95" customHeight="1">
      <c r="A359" s="300">
        <v>3</v>
      </c>
      <c r="B359" s="301"/>
      <c r="C359" s="302"/>
      <c r="D359" s="23" t="s">
        <v>73</v>
      </c>
      <c r="E359" s="24">
        <f>E360</f>
        <v>850</v>
      </c>
      <c r="F359" s="24">
        <f t="shared" si="26"/>
        <v>615.09</v>
      </c>
      <c r="G359" s="24"/>
    </row>
    <row r="360" spans="1:9" ht="24.95" customHeight="1">
      <c r="A360" s="303">
        <v>32</v>
      </c>
      <c r="B360" s="304"/>
      <c r="C360" s="305"/>
      <c r="D360" s="25" t="s">
        <v>80</v>
      </c>
      <c r="E360" s="26">
        <v>850</v>
      </c>
      <c r="F360" s="26">
        <f t="shared" si="26"/>
        <v>615.09</v>
      </c>
      <c r="G360" s="27">
        <f t="shared" ref="G360" si="28">(F360/E360)*100</f>
        <v>72.363529411764702</v>
      </c>
    </row>
    <row r="361" spans="1:9" ht="24.95" customHeight="1">
      <c r="A361" s="306">
        <v>322</v>
      </c>
      <c r="B361" s="307"/>
      <c r="C361" s="308"/>
      <c r="D361" s="175" t="s">
        <v>86</v>
      </c>
      <c r="E361" s="24"/>
      <c r="F361" s="29">
        <f t="shared" si="26"/>
        <v>615.09</v>
      </c>
      <c r="G361" s="30"/>
    </row>
    <row r="362" spans="1:9" ht="24.95" customHeight="1">
      <c r="A362" s="309">
        <v>3222</v>
      </c>
      <c r="B362" s="310"/>
      <c r="C362" s="311"/>
      <c r="D362" s="175" t="s">
        <v>88</v>
      </c>
      <c r="E362" s="24"/>
      <c r="F362" s="24">
        <v>615.09</v>
      </c>
      <c r="G362" s="30"/>
    </row>
    <row r="363" spans="1:9" s="3" customFormat="1" ht="24.95" customHeight="1">
      <c r="A363" s="297" t="s">
        <v>197</v>
      </c>
      <c r="B363" s="298"/>
      <c r="C363" s="299"/>
      <c r="D363" s="21" t="s">
        <v>37</v>
      </c>
      <c r="E363" s="22">
        <f>E364</f>
        <v>6500</v>
      </c>
      <c r="F363" s="22">
        <f>F364</f>
        <v>5670.99</v>
      </c>
      <c r="G363" s="22">
        <f t="shared" ref="G363" si="29">(F363/E363)*100</f>
        <v>87.245999999999995</v>
      </c>
      <c r="I363" s="37"/>
    </row>
    <row r="364" spans="1:9" ht="24.95" customHeight="1">
      <c r="A364" s="300">
        <v>3</v>
      </c>
      <c r="B364" s="301"/>
      <c r="C364" s="302"/>
      <c r="D364" s="23" t="s">
        <v>73</v>
      </c>
      <c r="E364" s="24">
        <f>E365</f>
        <v>6500</v>
      </c>
      <c r="F364" s="24">
        <f t="shared" ref="F364:F366" si="30">F365</f>
        <v>5670.99</v>
      </c>
      <c r="G364" s="24"/>
    </row>
    <row r="365" spans="1:9" ht="24.95" customHeight="1">
      <c r="A365" s="303">
        <v>32</v>
      </c>
      <c r="B365" s="304"/>
      <c r="C365" s="305"/>
      <c r="D365" s="25" t="s">
        <v>80</v>
      </c>
      <c r="E365" s="26">
        <v>6500</v>
      </c>
      <c r="F365" s="26">
        <f t="shared" si="30"/>
        <v>5670.99</v>
      </c>
      <c r="G365" s="27">
        <f t="shared" ref="G365" si="31">(F365/E365)*100</f>
        <v>87.245999999999995</v>
      </c>
    </row>
    <row r="366" spans="1:9" ht="24.95" customHeight="1">
      <c r="A366" s="306">
        <v>322</v>
      </c>
      <c r="B366" s="307"/>
      <c r="C366" s="308"/>
      <c r="D366" s="175" t="s">
        <v>86</v>
      </c>
      <c r="E366" s="24"/>
      <c r="F366" s="29">
        <f t="shared" si="30"/>
        <v>5670.99</v>
      </c>
      <c r="G366" s="30"/>
    </row>
    <row r="367" spans="1:9" ht="24.95" customHeight="1">
      <c r="A367" s="309">
        <v>3222</v>
      </c>
      <c r="B367" s="310"/>
      <c r="C367" s="311"/>
      <c r="D367" s="175" t="s">
        <v>88</v>
      </c>
      <c r="E367" s="24"/>
      <c r="F367" s="24">
        <v>5670.99</v>
      </c>
      <c r="G367" s="30"/>
    </row>
    <row r="368" spans="1:9" ht="30" customHeight="1">
      <c r="A368" s="335" t="s">
        <v>236</v>
      </c>
      <c r="B368" s="295"/>
      <c r="C368" s="296"/>
      <c r="D368" s="19" t="s">
        <v>221</v>
      </c>
      <c r="E368" s="20">
        <f>E369+E382+E395</f>
        <v>117600</v>
      </c>
      <c r="F368" s="20">
        <f>F369+F382+F395</f>
        <v>136617.75</v>
      </c>
      <c r="G368" s="20">
        <f>(F368/E368)*100</f>
        <v>116.17155612244898</v>
      </c>
    </row>
    <row r="369" spans="1:9" s="3" customFormat="1" ht="24.95" customHeight="1">
      <c r="A369" s="297" t="s">
        <v>163</v>
      </c>
      <c r="B369" s="298"/>
      <c r="C369" s="299"/>
      <c r="D369" s="21" t="s">
        <v>59</v>
      </c>
      <c r="E369" s="22">
        <f>E370</f>
        <v>17590</v>
      </c>
      <c r="F369" s="22">
        <f>F370</f>
        <v>121781.35</v>
      </c>
      <c r="G369" s="22">
        <f t="shared" ref="G369" si="32">(F369/E369)*100</f>
        <v>692.33285957930639</v>
      </c>
      <c r="I369" s="37"/>
    </row>
    <row r="370" spans="1:9" ht="24.95" customHeight="1">
      <c r="A370" s="300">
        <v>3</v>
      </c>
      <c r="B370" s="301"/>
      <c r="C370" s="302"/>
      <c r="D370" s="23" t="s">
        <v>73</v>
      </c>
      <c r="E370" s="24">
        <f>SUM(E371:E378)</f>
        <v>17590</v>
      </c>
      <c r="F370" s="24">
        <f>F371+F378</f>
        <v>121781.35</v>
      </c>
      <c r="G370" s="24"/>
    </row>
    <row r="371" spans="1:9" ht="24.95" customHeight="1">
      <c r="A371" s="303">
        <v>31</v>
      </c>
      <c r="B371" s="304"/>
      <c r="C371" s="305"/>
      <c r="D371" s="25" t="s">
        <v>74</v>
      </c>
      <c r="E371" s="26">
        <v>16780</v>
      </c>
      <c r="F371" s="26">
        <f>F372+F374+F376</f>
        <v>117692.6</v>
      </c>
      <c r="G371" s="27">
        <f t="shared" ref="G371" si="33">(F371/E371)*100</f>
        <v>701.3861740166866</v>
      </c>
    </row>
    <row r="372" spans="1:9" ht="24.95" customHeight="1">
      <c r="A372" s="306">
        <v>311</v>
      </c>
      <c r="B372" s="307"/>
      <c r="C372" s="308"/>
      <c r="D372" s="175" t="s">
        <v>75</v>
      </c>
      <c r="E372" s="24"/>
      <c r="F372" s="29">
        <f>F373</f>
        <v>95156.61</v>
      </c>
      <c r="G372" s="30"/>
    </row>
    <row r="373" spans="1:9" ht="24.95" customHeight="1">
      <c r="A373" s="309">
        <v>3111</v>
      </c>
      <c r="B373" s="310"/>
      <c r="C373" s="311"/>
      <c r="D373" s="175" t="s">
        <v>76</v>
      </c>
      <c r="E373" s="24"/>
      <c r="F373" s="24">
        <v>95156.61</v>
      </c>
      <c r="G373" s="30"/>
    </row>
    <row r="374" spans="1:9" ht="24.95" customHeight="1">
      <c r="A374" s="306">
        <v>312</v>
      </c>
      <c r="B374" s="307"/>
      <c r="C374" s="308"/>
      <c r="D374" s="175" t="s">
        <v>77</v>
      </c>
      <c r="E374" s="24"/>
      <c r="F374" s="29">
        <f>F375</f>
        <v>6641.6</v>
      </c>
      <c r="G374" s="30"/>
    </row>
    <row r="375" spans="1:9" ht="24.95" customHeight="1">
      <c r="A375" s="309">
        <v>3121</v>
      </c>
      <c r="B375" s="310"/>
      <c r="C375" s="311"/>
      <c r="D375" s="175" t="s">
        <v>77</v>
      </c>
      <c r="E375" s="24"/>
      <c r="F375" s="24">
        <v>6641.6</v>
      </c>
      <c r="G375" s="30"/>
    </row>
    <row r="376" spans="1:9" ht="24.95" customHeight="1">
      <c r="A376" s="306">
        <v>313</v>
      </c>
      <c r="B376" s="307"/>
      <c r="C376" s="308"/>
      <c r="D376" s="175" t="s">
        <v>78</v>
      </c>
      <c r="E376" s="24"/>
      <c r="F376" s="29">
        <f>F377</f>
        <v>15894.39</v>
      </c>
      <c r="G376" s="30"/>
    </row>
    <row r="377" spans="1:9" ht="24.95" customHeight="1">
      <c r="A377" s="309">
        <v>3132</v>
      </c>
      <c r="B377" s="310"/>
      <c r="C377" s="311"/>
      <c r="D377" s="175" t="s">
        <v>79</v>
      </c>
      <c r="E377" s="24"/>
      <c r="F377" s="24">
        <v>15894.39</v>
      </c>
      <c r="G377" s="30"/>
    </row>
    <row r="378" spans="1:9" ht="24.95" customHeight="1">
      <c r="A378" s="303">
        <v>32</v>
      </c>
      <c r="B378" s="304"/>
      <c r="C378" s="305"/>
      <c r="D378" s="216" t="s">
        <v>247</v>
      </c>
      <c r="E378" s="26">
        <v>810</v>
      </c>
      <c r="F378" s="26">
        <f>F379</f>
        <v>4088.75</v>
      </c>
      <c r="G378" s="27">
        <f t="shared" ref="G378" si="34">(F378/E378)*100</f>
        <v>504.78395061728395</v>
      </c>
    </row>
    <row r="379" spans="1:9" ht="24.95" customHeight="1">
      <c r="A379" s="306">
        <v>321</v>
      </c>
      <c r="B379" s="307"/>
      <c r="C379" s="308"/>
      <c r="D379" s="175" t="s">
        <v>81</v>
      </c>
      <c r="E379" s="24"/>
      <c r="F379" s="29">
        <f>F380+F381</f>
        <v>4088.75</v>
      </c>
      <c r="G379" s="30"/>
    </row>
    <row r="380" spans="1:9" ht="24.95" customHeight="1">
      <c r="A380" s="309">
        <v>3211</v>
      </c>
      <c r="B380" s="310"/>
      <c r="C380" s="311"/>
      <c r="D380" s="175" t="s">
        <v>82</v>
      </c>
      <c r="E380" s="24"/>
      <c r="F380" s="24">
        <v>132.75</v>
      </c>
      <c r="G380" s="30"/>
    </row>
    <row r="381" spans="1:9" ht="24.95" customHeight="1">
      <c r="A381" s="309">
        <v>3212</v>
      </c>
      <c r="B381" s="310"/>
      <c r="C381" s="311"/>
      <c r="D381" s="175" t="s">
        <v>83</v>
      </c>
      <c r="E381" s="24"/>
      <c r="F381" s="24">
        <v>3956</v>
      </c>
      <c r="G381" s="30"/>
    </row>
    <row r="382" spans="1:9" s="3" customFormat="1" ht="24.95" customHeight="1">
      <c r="A382" s="329" t="s">
        <v>237</v>
      </c>
      <c r="B382" s="298"/>
      <c r="C382" s="299"/>
      <c r="D382" s="21" t="s">
        <v>31</v>
      </c>
      <c r="E382" s="22">
        <f>E383</f>
        <v>15011</v>
      </c>
      <c r="F382" s="22">
        <f>F383</f>
        <v>2225.4</v>
      </c>
      <c r="G382" s="22">
        <f t="shared" ref="G382" si="35">(F382/E382)*100</f>
        <v>14.825128239291189</v>
      </c>
      <c r="I382" s="37"/>
    </row>
    <row r="383" spans="1:9" ht="24.95" customHeight="1">
      <c r="A383" s="300">
        <v>3</v>
      </c>
      <c r="B383" s="301"/>
      <c r="C383" s="302"/>
      <c r="D383" s="23" t="s">
        <v>73</v>
      </c>
      <c r="E383" s="24">
        <f>SUM(E384:E391)</f>
        <v>15011</v>
      </c>
      <c r="F383" s="24">
        <f>F384+F391</f>
        <v>2225.4</v>
      </c>
      <c r="G383" s="24"/>
    </row>
    <row r="384" spans="1:9" ht="24.95" customHeight="1">
      <c r="A384" s="303">
        <v>31</v>
      </c>
      <c r="B384" s="304"/>
      <c r="C384" s="305"/>
      <c r="D384" s="25" t="s">
        <v>74</v>
      </c>
      <c r="E384" s="26">
        <v>14310</v>
      </c>
      <c r="F384" s="26">
        <f>F389+F385+F387</f>
        <v>1978.23</v>
      </c>
      <c r="G384" s="27">
        <f t="shared" ref="G384" si="36">(F384/E384)*100</f>
        <v>13.82410901467505</v>
      </c>
    </row>
    <row r="385" spans="1:9" ht="24.95" customHeight="1">
      <c r="A385" s="306">
        <v>311</v>
      </c>
      <c r="B385" s="307"/>
      <c r="C385" s="308"/>
      <c r="D385" s="175" t="s">
        <v>75</v>
      </c>
      <c r="E385" s="24"/>
      <c r="F385" s="29">
        <f>F386</f>
        <v>1602.77</v>
      </c>
      <c r="G385" s="22"/>
    </row>
    <row r="386" spans="1:9" ht="24.95" customHeight="1">
      <c r="A386" s="309">
        <v>3111</v>
      </c>
      <c r="B386" s="310"/>
      <c r="C386" s="311"/>
      <c r="D386" s="175" t="s">
        <v>76</v>
      </c>
      <c r="E386" s="24"/>
      <c r="F386" s="24">
        <v>1602.77</v>
      </c>
      <c r="G386" s="22"/>
    </row>
    <row r="387" spans="1:9" ht="24.95" customHeight="1">
      <c r="A387" s="306">
        <v>312</v>
      </c>
      <c r="B387" s="307"/>
      <c r="C387" s="308"/>
      <c r="D387" s="175" t="s">
        <v>77</v>
      </c>
      <c r="E387" s="24"/>
      <c r="F387" s="29">
        <f>F388</f>
        <v>111</v>
      </c>
      <c r="G387" s="30"/>
    </row>
    <row r="388" spans="1:9" ht="24.95" customHeight="1">
      <c r="A388" s="309">
        <v>3121</v>
      </c>
      <c r="B388" s="310"/>
      <c r="C388" s="311"/>
      <c r="D388" s="175" t="s">
        <v>77</v>
      </c>
      <c r="E388" s="24"/>
      <c r="F388" s="24">
        <v>111</v>
      </c>
      <c r="G388" s="30"/>
    </row>
    <row r="389" spans="1:9" ht="24.95" customHeight="1">
      <c r="A389" s="306">
        <v>313</v>
      </c>
      <c r="B389" s="307"/>
      <c r="C389" s="308"/>
      <c r="D389" s="175" t="s">
        <v>78</v>
      </c>
      <c r="E389" s="24"/>
      <c r="F389" s="29">
        <f>F390</f>
        <v>264.45999999999998</v>
      </c>
      <c r="G389" s="30"/>
    </row>
    <row r="390" spans="1:9" ht="24.95" customHeight="1">
      <c r="A390" s="309">
        <v>3132</v>
      </c>
      <c r="B390" s="310"/>
      <c r="C390" s="311"/>
      <c r="D390" s="175" t="s">
        <v>79</v>
      </c>
      <c r="E390" s="24"/>
      <c r="F390" s="24">
        <v>264.45999999999998</v>
      </c>
      <c r="G390" s="30"/>
    </row>
    <row r="391" spans="1:9" ht="24.95" customHeight="1">
      <c r="A391" s="303">
        <v>32</v>
      </c>
      <c r="B391" s="304"/>
      <c r="C391" s="305"/>
      <c r="D391" s="216" t="s">
        <v>247</v>
      </c>
      <c r="E391" s="26">
        <v>701</v>
      </c>
      <c r="F391" s="26">
        <f>F392</f>
        <v>247.17</v>
      </c>
      <c r="G391" s="27">
        <f t="shared" ref="G391" si="37">(F391/E391)*100</f>
        <v>35.259629101283878</v>
      </c>
    </row>
    <row r="392" spans="1:9" ht="24.95" customHeight="1">
      <c r="A392" s="306">
        <v>321</v>
      </c>
      <c r="B392" s="307"/>
      <c r="C392" s="308"/>
      <c r="D392" s="175" t="s">
        <v>81</v>
      </c>
      <c r="E392" s="24"/>
      <c r="F392" s="29">
        <f>F394+F393</f>
        <v>247.17</v>
      </c>
      <c r="G392" s="30"/>
    </row>
    <row r="393" spans="1:9" ht="24.95" customHeight="1">
      <c r="A393" s="309">
        <v>3211</v>
      </c>
      <c r="B393" s="310"/>
      <c r="C393" s="311"/>
      <c r="D393" s="175" t="s">
        <v>82</v>
      </c>
      <c r="E393" s="24"/>
      <c r="F393" s="24">
        <v>2.25</v>
      </c>
      <c r="G393" s="30"/>
    </row>
    <row r="394" spans="1:9" ht="24.95" customHeight="1">
      <c r="A394" s="309">
        <v>3212</v>
      </c>
      <c r="B394" s="310"/>
      <c r="C394" s="311"/>
      <c r="D394" s="175" t="s">
        <v>83</v>
      </c>
      <c r="E394" s="24"/>
      <c r="F394" s="24">
        <v>244.92</v>
      </c>
      <c r="G394" s="30"/>
    </row>
    <row r="395" spans="1:9" s="3" customFormat="1" ht="24.95" customHeight="1">
      <c r="A395" s="297" t="s">
        <v>197</v>
      </c>
      <c r="B395" s="298"/>
      <c r="C395" s="299"/>
      <c r="D395" s="21" t="s">
        <v>37</v>
      </c>
      <c r="E395" s="22">
        <f>E396</f>
        <v>84999</v>
      </c>
      <c r="F395" s="22">
        <f>F396</f>
        <v>12611</v>
      </c>
      <c r="G395" s="22">
        <f t="shared" ref="G395" si="38">(F395/E395)*100</f>
        <v>14.836645137001611</v>
      </c>
      <c r="I395" s="37"/>
    </row>
    <row r="396" spans="1:9" ht="24.95" customHeight="1">
      <c r="A396" s="300">
        <v>3</v>
      </c>
      <c r="B396" s="301"/>
      <c r="C396" s="302"/>
      <c r="D396" s="23" t="s">
        <v>73</v>
      </c>
      <c r="E396" s="24">
        <f>SUM(E397:E407)</f>
        <v>84999</v>
      </c>
      <c r="F396" s="24">
        <f>F397+F404</f>
        <v>12611</v>
      </c>
      <c r="G396" s="24"/>
    </row>
    <row r="397" spans="1:9" s="219" customFormat="1" ht="24.95" customHeight="1">
      <c r="A397" s="336">
        <v>31</v>
      </c>
      <c r="B397" s="337"/>
      <c r="C397" s="338"/>
      <c r="D397" s="215" t="s">
        <v>74</v>
      </c>
      <c r="E397" s="218">
        <v>81110</v>
      </c>
      <c r="F397" s="218">
        <f>F398+F402+F400</f>
        <v>12211</v>
      </c>
      <c r="G397" s="206">
        <f t="shared" ref="G397" si="39">(F397/E397)*100</f>
        <v>15.054863765257059</v>
      </c>
      <c r="I397" s="220"/>
    </row>
    <row r="398" spans="1:9" ht="24.95" customHeight="1">
      <c r="A398" s="306">
        <v>311</v>
      </c>
      <c r="B398" s="307"/>
      <c r="C398" s="308"/>
      <c r="D398" s="175" t="s">
        <v>75</v>
      </c>
      <c r="E398" s="24"/>
      <c r="F398" s="29">
        <f>F399</f>
        <v>10091.99</v>
      </c>
      <c r="G398" s="30"/>
    </row>
    <row r="399" spans="1:9" ht="24.95" customHeight="1">
      <c r="A399" s="309">
        <v>3111</v>
      </c>
      <c r="B399" s="310"/>
      <c r="C399" s="311"/>
      <c r="D399" s="175" t="s">
        <v>76</v>
      </c>
      <c r="E399" s="24"/>
      <c r="F399" s="24">
        <v>10091.99</v>
      </c>
      <c r="G399" s="30"/>
    </row>
    <row r="400" spans="1:9" ht="24.95" customHeight="1">
      <c r="A400" s="306">
        <v>312</v>
      </c>
      <c r="B400" s="307"/>
      <c r="C400" s="308"/>
      <c r="D400" s="175" t="s">
        <v>77</v>
      </c>
      <c r="E400" s="24"/>
      <c r="F400" s="29">
        <f>F401</f>
        <v>647.4</v>
      </c>
      <c r="G400" s="30"/>
    </row>
    <row r="401" spans="1:10" ht="24.95" customHeight="1">
      <c r="A401" s="309">
        <v>3121</v>
      </c>
      <c r="B401" s="310"/>
      <c r="C401" s="311"/>
      <c r="D401" s="175" t="s">
        <v>77</v>
      </c>
      <c r="E401" s="24"/>
      <c r="F401" s="24">
        <v>647.4</v>
      </c>
      <c r="G401" s="30"/>
    </row>
    <row r="402" spans="1:10" ht="24.95" customHeight="1">
      <c r="A402" s="306">
        <v>313</v>
      </c>
      <c r="B402" s="307"/>
      <c r="C402" s="308"/>
      <c r="D402" s="175" t="s">
        <v>78</v>
      </c>
      <c r="E402" s="24"/>
      <c r="F402" s="29">
        <f>F403</f>
        <v>1471.61</v>
      </c>
      <c r="G402" s="30"/>
    </row>
    <row r="403" spans="1:10" ht="24.95" customHeight="1">
      <c r="A403" s="309">
        <v>3132</v>
      </c>
      <c r="B403" s="310"/>
      <c r="C403" s="311"/>
      <c r="D403" s="175" t="s">
        <v>79</v>
      </c>
      <c r="E403" s="24"/>
      <c r="F403" s="24">
        <v>1471.61</v>
      </c>
      <c r="G403" s="30"/>
    </row>
    <row r="404" spans="1:10" s="219" customFormat="1" ht="24.95" customHeight="1">
      <c r="A404" s="221">
        <v>32</v>
      </c>
      <c r="B404" s="222"/>
      <c r="C404" s="223"/>
      <c r="D404" s="224" t="s">
        <v>80</v>
      </c>
      <c r="E404" s="218"/>
      <c r="F404" s="218">
        <f>F405</f>
        <v>400</v>
      </c>
      <c r="G404" s="225"/>
      <c r="I404" s="220"/>
    </row>
    <row r="405" spans="1:10" ht="24.95" customHeight="1">
      <c r="A405" s="326">
        <v>321</v>
      </c>
      <c r="B405" s="327"/>
      <c r="C405" s="328"/>
      <c r="D405" s="191" t="s">
        <v>81</v>
      </c>
      <c r="E405" s="24">
        <v>3889</v>
      </c>
      <c r="F405" s="217">
        <f>F406+F407</f>
        <v>400</v>
      </c>
      <c r="G405" s="30"/>
    </row>
    <row r="406" spans="1:10" ht="24.95" customHeight="1">
      <c r="A406" s="309">
        <v>3211</v>
      </c>
      <c r="B406" s="310"/>
      <c r="C406" s="311"/>
      <c r="D406" s="191" t="s">
        <v>82</v>
      </c>
      <c r="E406" s="24"/>
      <c r="F406" s="24">
        <v>15</v>
      </c>
      <c r="G406" s="30"/>
    </row>
    <row r="407" spans="1:10" s="5" customFormat="1" ht="24.95" customHeight="1">
      <c r="A407" s="309">
        <v>3212</v>
      </c>
      <c r="B407" s="310"/>
      <c r="C407" s="311"/>
      <c r="D407" s="226" t="s">
        <v>83</v>
      </c>
      <c r="E407" s="23"/>
      <c r="F407" s="24">
        <v>385</v>
      </c>
      <c r="G407" s="24">
        <v>0</v>
      </c>
      <c r="H407" s="22"/>
      <c r="J407" s="49"/>
    </row>
  </sheetData>
  <mergeCells count="395">
    <mergeCell ref="A402:C402"/>
    <mergeCell ref="A403:C403"/>
    <mergeCell ref="A407:C407"/>
    <mergeCell ref="A393:C393"/>
    <mergeCell ref="A394:C394"/>
    <mergeCell ref="A395:C395"/>
    <mergeCell ref="A396:C396"/>
    <mergeCell ref="A397:C397"/>
    <mergeCell ref="A398:C398"/>
    <mergeCell ref="A399:C399"/>
    <mergeCell ref="A400:C400"/>
    <mergeCell ref="A401:C401"/>
    <mergeCell ref="A406:C406"/>
    <mergeCell ref="A405:C405"/>
    <mergeCell ref="A384:C384"/>
    <mergeCell ref="A385:C385"/>
    <mergeCell ref="A386:C386"/>
    <mergeCell ref="A387:C387"/>
    <mergeCell ref="A388:C388"/>
    <mergeCell ref="A389:C389"/>
    <mergeCell ref="A390:C390"/>
    <mergeCell ref="A391:C391"/>
    <mergeCell ref="A392:C392"/>
    <mergeCell ref="A375:C375"/>
    <mergeCell ref="A376:C376"/>
    <mergeCell ref="A377:C377"/>
    <mergeCell ref="A378:C378"/>
    <mergeCell ref="A379:C379"/>
    <mergeCell ref="A380:C380"/>
    <mergeCell ref="A381:C381"/>
    <mergeCell ref="A382:C382"/>
    <mergeCell ref="A383:C383"/>
    <mergeCell ref="A366:C366"/>
    <mergeCell ref="A367:C367"/>
    <mergeCell ref="A368:C368"/>
    <mergeCell ref="A369:C369"/>
    <mergeCell ref="A370:C370"/>
    <mergeCell ref="A371:C371"/>
    <mergeCell ref="A372:C372"/>
    <mergeCell ref="A373:C373"/>
    <mergeCell ref="A374:C374"/>
    <mergeCell ref="A357:C357"/>
    <mergeCell ref="A358:C358"/>
    <mergeCell ref="A359:C359"/>
    <mergeCell ref="A360:C360"/>
    <mergeCell ref="A361:C361"/>
    <mergeCell ref="A362:C362"/>
    <mergeCell ref="A363:C363"/>
    <mergeCell ref="A364:C364"/>
    <mergeCell ref="A365:C365"/>
    <mergeCell ref="A348:C348"/>
    <mergeCell ref="A349:C349"/>
    <mergeCell ref="A350:C350"/>
    <mergeCell ref="A351:C351"/>
    <mergeCell ref="A352:C352"/>
    <mergeCell ref="A353:C353"/>
    <mergeCell ref="A354:C354"/>
    <mergeCell ref="A355:C355"/>
    <mergeCell ref="A356:C356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A347:C347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20:C320"/>
    <mergeCell ref="A321:C321"/>
    <mergeCell ref="A322:C322"/>
    <mergeCell ref="A323:C323"/>
    <mergeCell ref="A324:C324"/>
    <mergeCell ref="A326:C326"/>
    <mergeCell ref="A327:C327"/>
    <mergeCell ref="A328:C328"/>
    <mergeCell ref="A329:C329"/>
    <mergeCell ref="A325:C325"/>
    <mergeCell ref="A308:C308"/>
    <mergeCell ref="A309:C309"/>
    <mergeCell ref="A310:C310"/>
    <mergeCell ref="A311:C311"/>
    <mergeCell ref="A312:C312"/>
    <mergeCell ref="A313:C313"/>
    <mergeCell ref="A314:C314"/>
    <mergeCell ref="A318:C318"/>
    <mergeCell ref="A319:C319"/>
    <mergeCell ref="A315:C315"/>
    <mergeCell ref="A316:C316"/>
    <mergeCell ref="A317:C317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289:C289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0:C290"/>
    <mergeCell ref="A278:C278"/>
    <mergeCell ref="A279:C279"/>
    <mergeCell ref="A280:C280"/>
    <mergeCell ref="A281:C281"/>
    <mergeCell ref="A282:C282"/>
    <mergeCell ref="A283:C283"/>
    <mergeCell ref="A286:C286"/>
    <mergeCell ref="A287:C287"/>
    <mergeCell ref="A288:C28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58:C258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59:C259"/>
    <mergeCell ref="A260:C260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185:C185"/>
    <mergeCell ref="A186:C186"/>
    <mergeCell ref="A187:C187"/>
    <mergeCell ref="A188:C188"/>
    <mergeCell ref="A190:C190"/>
    <mergeCell ref="A191:C191"/>
    <mergeCell ref="A192:C192"/>
    <mergeCell ref="A193:C193"/>
    <mergeCell ref="A194:C194"/>
    <mergeCell ref="A189:C189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10:C110"/>
    <mergeCell ref="A111:C111"/>
    <mergeCell ref="A113:C113"/>
    <mergeCell ref="A115:C115"/>
    <mergeCell ref="A117:C117"/>
    <mergeCell ref="A118:C118"/>
    <mergeCell ref="A119:C119"/>
    <mergeCell ref="A120:C120"/>
    <mergeCell ref="A121:C121"/>
    <mergeCell ref="A99:C99"/>
    <mergeCell ref="A100:C100"/>
    <mergeCell ref="A101:C101"/>
    <mergeCell ref="A103:C103"/>
    <mergeCell ref="A104:C104"/>
    <mergeCell ref="A105:C105"/>
    <mergeCell ref="A106:C106"/>
    <mergeCell ref="A107:C107"/>
    <mergeCell ref="A108:C108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59:C59"/>
    <mergeCell ref="A60:C60"/>
    <mergeCell ref="A65:C65"/>
    <mergeCell ref="A66:C66"/>
    <mergeCell ref="A67:C67"/>
    <mergeCell ref="A68:C68"/>
    <mergeCell ref="A69:C69"/>
    <mergeCell ref="A70:C70"/>
    <mergeCell ref="A71:C71"/>
    <mergeCell ref="A61:C61"/>
    <mergeCell ref="A62:C62"/>
    <mergeCell ref="A64:C64"/>
    <mergeCell ref="A49:C49"/>
    <mergeCell ref="A51:C51"/>
    <mergeCell ref="A52:C52"/>
    <mergeCell ref="A53:C53"/>
    <mergeCell ref="A54:C54"/>
    <mergeCell ref="A55:C55"/>
    <mergeCell ref="A56:C56"/>
    <mergeCell ref="A57:C57"/>
    <mergeCell ref="A58:C58"/>
    <mergeCell ref="A50:C50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:H1"/>
    <mergeCell ref="A3:G3"/>
    <mergeCell ref="D4:F4"/>
    <mergeCell ref="A7:D7"/>
    <mergeCell ref="A8:D8"/>
    <mergeCell ref="A9:C9"/>
    <mergeCell ref="A10:C10"/>
    <mergeCell ref="A11:C11"/>
    <mergeCell ref="A12:C12"/>
  </mergeCells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2026-03-17T10:29:01Z</cp:lastPrinted>
  <dcterms:created xsi:type="dcterms:W3CDTF">2022-08-12T12:51:00Z</dcterms:created>
  <dcterms:modified xsi:type="dcterms:W3CDTF">2026-03-18T07:00:53Z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8A70427DDF09462182C5F613F7EBC9A5_12</vt:lpwstr>
  </property>
  <property fmtid="{D5CDD505-2E9C-101B-9397-08002B2CF9AE}" pid="3" name="KSOProductBuildVer">
    <vt:lpwstr>1033-12.2.0.21179</vt:lpwstr>
  </property>
</Properties>
</file>